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88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<sst xmlns="http://schemas.openxmlformats.org/spreadsheetml/2006/main" count="59" uniqueCount="45">
  <si>
    <t>Total # wafers</t>
  </si>
  <si>
    <t>US Purchase</t>
  </si>
  <si>
    <t>US$/Euro=</t>
  </si>
  <si>
    <t>Delivery Schedule</t>
  </si>
  <si>
    <t>Total/Release</t>
  </si>
  <si>
    <t>Total wafers</t>
  </si>
  <si>
    <t>1st Relse</t>
  </si>
  <si>
    <t>2nd Relse</t>
  </si>
  <si>
    <t>3rd Relse</t>
  </si>
  <si>
    <t>US Purchase (cum)</t>
  </si>
  <si>
    <t>Yield Assmd</t>
  </si>
  <si>
    <t>Limits at 65% contribution rate</t>
  </si>
  <si>
    <t>Euro/wafer=</t>
  </si>
  <si>
    <t>US$ paid CERN=</t>
  </si>
  <si>
    <t>(now fixed)</t>
  </si>
  <si>
    <t>US Cost ($)</t>
  </si>
  <si>
    <t>US Cost ($ cum)</t>
  </si>
  <si>
    <t>Lead Times:</t>
  </si>
  <si>
    <t>Wafer Count:</t>
  </si>
  <si>
    <t>Atmel must order raw wafers in large batches based upon our release orders.  Lead time for raw wafers is 4months.</t>
  </si>
  <si>
    <t>First release order set to 520 wafers to lock in &gt;500 piece price break.</t>
  </si>
  <si>
    <t xml:space="preserve">contingent upon passing of PRR.  ATLAS is obligated to 190,578Euro (7.9% of fab cost) if release order never placed.  </t>
  </si>
  <si>
    <t>In order to accommodate the anticipated first release order, ATLAS issued a contingent release order for 520wafers in Sep-2000,</t>
  </si>
  <si>
    <t>Fabrication time according to Frame Contract is 20weeks from Release Order.</t>
  </si>
  <si>
    <t xml:space="preserve">Anticipating successful PRR in June or July, Atmel started 75 wafers in March to be completed in July.  </t>
  </si>
  <si>
    <t xml:space="preserve">Assuming successful PRR on 4-Jul-2001 and following release order for 520wafer by 16-Jul-2001, Atmel should be ready to deliver </t>
  </si>
  <si>
    <t>the pre-started 75 wafers in early August.  They will then also start wafers for remaining 445 wafers.</t>
  </si>
  <si>
    <t xml:space="preserve">SCT has requested a delivery schedule of ~200wafers every 8weeks which is slightly faster than anticipated test rate.  </t>
  </si>
  <si>
    <t>Baseline</t>
  </si>
  <si>
    <t>Mgmt Cont</t>
  </si>
  <si>
    <t>US Budget (ETC00)</t>
  </si>
  <si>
    <t>US Budget (ETC01)</t>
  </si>
  <si>
    <t>Total</t>
  </si>
  <si>
    <t>{Are these correct?}</t>
  </si>
  <si>
    <t>&lt;-  limit assuming 45% of total @</t>
  </si>
  <si>
    <t>&lt;- limit for total sent to CERN @</t>
  </si>
  <si>
    <t xml:space="preserve">    Extra needed to reach goal =</t>
  </si>
  <si>
    <t>*</t>
  </si>
  <si>
    <t>In order to maintain this delivery schedule, we need a second release of at least 155 wafers to be delivered on 25-Mar-02.</t>
  </si>
  <si>
    <t xml:space="preserve">Given lead times (above), this release will have to be on same date, 16-Jul-2001, as first release order.  </t>
  </si>
  <si>
    <t xml:space="preserve">We could again issue another contingent release order with commitment to pay for raw wafers if full release order never given </t>
  </si>
  <si>
    <t>and then issue unqualified release order sometime later (~ October) after first 75 wafers are tested.</t>
  </si>
  <si>
    <t>If we wish to test first 200wafer batch (delivered in Dec-01) before making last release order, we could issue third contingent release</t>
  </si>
  <si>
    <t xml:space="preserve">order in Dec-01 with unqualified release for fabrication as late as 1-Apr-02.  </t>
  </si>
  <si>
    <t xml:space="preserve">This runs the risk that wafer testing may go dry for roughly 2-4 weeks before wafers from last order start to arrive.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</si>
</sst>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dd\-mmm\-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Alignment="1">
      <alignment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1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12.00390625" style="0" customWidth="1"/>
    <col min="5" max="5" width="3.7109375" style="0" customWidth="1"/>
    <col min="7" max="7" width="9.7109375" style="0" bestFit="1" customWidth="1"/>
    <col min="8" max="8" width="3.7109375" style="0" customWidth="1"/>
    <col min="9" max="10" width="9.7109375" style="0" bestFit="1" customWidth="1"/>
    <col min="13" max="13" width="10.28125" style="0" customWidth="1"/>
    <col min="14" max="14" width="9.7109375" style="0" bestFit="1" customWidth="1"/>
  </cols>
  <sheetData>
    <row r="1" ht="12.75">
      <c r="A1" s="8" t="s">
        <v>18</v>
      </c>
    </row>
    <row r="2" spans="6:10" ht="12.75">
      <c r="F2" s="9" t="s">
        <v>1</v>
      </c>
      <c r="G2" s="9"/>
      <c r="I2" s="9" t="s">
        <v>15</v>
      </c>
      <c r="J2" s="9"/>
    </row>
    <row r="3" spans="1:13" ht="12.75">
      <c r="A3" t="s">
        <v>10</v>
      </c>
      <c r="B3" t="s">
        <v>0</v>
      </c>
      <c r="F3" s="1">
        <v>0.45</v>
      </c>
      <c r="G3" s="1">
        <v>0.65</v>
      </c>
      <c r="I3" s="1">
        <v>0.45</v>
      </c>
      <c r="J3" s="1">
        <v>0.65</v>
      </c>
      <c r="L3" s="6" t="s">
        <v>12</v>
      </c>
      <c r="M3" s="2">
        <v>4642</v>
      </c>
    </row>
    <row r="4" spans="1:14" ht="12.75">
      <c r="A4" s="1">
        <v>0.26</v>
      </c>
      <c r="B4">
        <v>949</v>
      </c>
      <c r="F4">
        <f>ROUND(B4*0.45,0)</f>
        <v>427</v>
      </c>
      <c r="G4">
        <f>ROUND(B4*0.65,0)</f>
        <v>617</v>
      </c>
      <c r="I4" s="2">
        <f aca="true" t="shared" si="0" ref="I4:J6">F4*$M$3*$M$4</f>
        <v>1732460.9794348534</v>
      </c>
      <c r="J4" s="2">
        <f t="shared" si="0"/>
        <v>2503345.255998371</v>
      </c>
      <c r="L4" s="6" t="s">
        <v>2</v>
      </c>
      <c r="M4" s="3">
        <f>M5/1000/2456</f>
        <v>0.8740382736156351</v>
      </c>
      <c r="N4" t="s">
        <v>14</v>
      </c>
    </row>
    <row r="5" spans="1:13" ht="12.75">
      <c r="A5" s="1">
        <v>0.32</v>
      </c>
      <c r="B5">
        <v>757</v>
      </c>
      <c r="F5">
        <f>ROUND(B5*0.45,0)</f>
        <v>341</v>
      </c>
      <c r="G5">
        <f>ROUND(B5*0.65,0)</f>
        <v>492</v>
      </c>
      <c r="I5" s="2">
        <f t="shared" si="0"/>
        <v>1383534.4121482084</v>
      </c>
      <c r="J5" s="2">
        <f t="shared" si="0"/>
        <v>1996184.547732899</v>
      </c>
      <c r="L5" s="6" t="s">
        <v>13</v>
      </c>
      <c r="M5" s="2">
        <v>2146638</v>
      </c>
    </row>
    <row r="6" spans="1:10" ht="12.75">
      <c r="A6" s="1">
        <v>0.38</v>
      </c>
      <c r="B6">
        <v>638</v>
      </c>
      <c r="F6">
        <f>ROUND(B6*0.45,0)</f>
        <v>287</v>
      </c>
      <c r="G6">
        <f>ROUND(B6*0.65,0)</f>
        <v>415</v>
      </c>
      <c r="I6" s="2">
        <f t="shared" si="0"/>
        <v>1164440.9861775243</v>
      </c>
      <c r="J6" s="2">
        <f t="shared" si="0"/>
        <v>1683773.551441368</v>
      </c>
    </row>
    <row r="7" spans="1:10" ht="12.75">
      <c r="A7" s="1"/>
      <c r="I7" s="2"/>
      <c r="J7" s="2"/>
    </row>
    <row r="8" spans="1:10" ht="12.75">
      <c r="A8" s="1"/>
      <c r="F8" s="9" t="s">
        <v>30</v>
      </c>
      <c r="G8" s="9"/>
      <c r="I8" s="9" t="s">
        <v>31</v>
      </c>
      <c r="J8" s="9"/>
    </row>
    <row r="9" spans="1:10" ht="12.75">
      <c r="A9" s="1"/>
      <c r="F9" t="s">
        <v>28</v>
      </c>
      <c r="G9" s="2">
        <v>2146638</v>
      </c>
      <c r="I9" t="s">
        <v>28</v>
      </c>
      <c r="J9" s="2">
        <v>1732389.7367752807</v>
      </c>
    </row>
    <row r="10" spans="1:11" ht="12.75">
      <c r="A10" s="1"/>
      <c r="F10" t="s">
        <v>29</v>
      </c>
      <c r="G10" s="2">
        <v>954100</v>
      </c>
      <c r="I10" t="s">
        <v>29</v>
      </c>
      <c r="J10" s="2">
        <v>769950.9941223471</v>
      </c>
      <c r="K10" t="s">
        <v>33</v>
      </c>
    </row>
    <row r="11" spans="1:10" ht="12.75">
      <c r="A11" s="1"/>
      <c r="F11" t="s">
        <v>32</v>
      </c>
      <c r="G11" s="2">
        <f>SUM(G9:G10)</f>
        <v>3100738</v>
      </c>
      <c r="I11" t="s">
        <v>32</v>
      </c>
      <c r="J11" s="2">
        <f>SUM(J9:J10)</f>
        <v>2502340.730897628</v>
      </c>
    </row>
    <row r="12" spans="1:10" ht="12.75">
      <c r="A12" s="1"/>
      <c r="I12" s="2"/>
      <c r="J12" s="2"/>
    </row>
    <row r="13" spans="1:10" ht="12.75">
      <c r="A13" s="7" t="s">
        <v>17</v>
      </c>
      <c r="I13" s="2"/>
      <c r="J13" s="2"/>
    </row>
    <row r="14" spans="1:10" ht="12.75">
      <c r="A14" s="10" t="s">
        <v>37</v>
      </c>
      <c r="B14" t="s">
        <v>23</v>
      </c>
      <c r="I14" s="2"/>
      <c r="J14" s="2"/>
    </row>
    <row r="15" spans="1:10" ht="12.75">
      <c r="A15" s="10" t="s">
        <v>37</v>
      </c>
      <c r="B15" t="s">
        <v>19</v>
      </c>
      <c r="I15" s="2"/>
      <c r="J15" s="2"/>
    </row>
    <row r="16" spans="1:10" ht="12.75">
      <c r="A16" s="10" t="s">
        <v>37</v>
      </c>
      <c r="B16" t="s">
        <v>20</v>
      </c>
      <c r="I16" s="2"/>
      <c r="J16" s="2"/>
    </row>
    <row r="17" spans="1:10" ht="12.75">
      <c r="A17" s="10" t="s">
        <v>37</v>
      </c>
      <c r="B17" t="s">
        <v>22</v>
      </c>
      <c r="I17" s="2"/>
      <c r="J17" s="2"/>
    </row>
    <row r="18" ht="12.75">
      <c r="B18" t="s">
        <v>21</v>
      </c>
    </row>
    <row r="19" spans="1:2" ht="12.75">
      <c r="A19" s="10" t="s">
        <v>37</v>
      </c>
      <c r="B19" t="s">
        <v>24</v>
      </c>
    </row>
    <row r="20" spans="1:2" ht="12.75">
      <c r="A20" s="10" t="s">
        <v>37</v>
      </c>
      <c r="B20" t="s">
        <v>25</v>
      </c>
    </row>
    <row r="21" ht="12.75">
      <c r="B21" t="s">
        <v>26</v>
      </c>
    </row>
    <row r="22" spans="1:2" ht="12.75">
      <c r="A22" s="10" t="s">
        <v>37</v>
      </c>
      <c r="B22" t="s">
        <v>27</v>
      </c>
    </row>
    <row r="23" spans="1:2" ht="12.75">
      <c r="A23" s="10" t="s">
        <v>37</v>
      </c>
      <c r="B23" t="s">
        <v>38</v>
      </c>
    </row>
    <row r="24" spans="1:2" ht="12.75">
      <c r="A24" s="10" t="s">
        <v>37</v>
      </c>
      <c r="B24" t="s">
        <v>39</v>
      </c>
    </row>
    <row r="25" spans="1:2" ht="12.75">
      <c r="A25" s="10" t="s">
        <v>37</v>
      </c>
      <c r="B25" t="s">
        <v>40</v>
      </c>
    </row>
    <row r="26" ht="12.75">
      <c r="B26" t="s">
        <v>41</v>
      </c>
    </row>
    <row r="27" spans="1:2" ht="12.75">
      <c r="A27" s="10" t="s">
        <v>37</v>
      </c>
      <c r="B27" t="s">
        <v>42</v>
      </c>
    </row>
    <row r="28" ht="12.75">
      <c r="B28" t="s">
        <v>43</v>
      </c>
    </row>
    <row r="29" spans="1:2" ht="12.75">
      <c r="A29" s="10" t="s">
        <v>37</v>
      </c>
      <c r="B29" t="s">
        <v>44</v>
      </c>
    </row>
    <row r="31" ht="12.75">
      <c r="A31" s="8" t="s">
        <v>3</v>
      </c>
    </row>
    <row r="32" spans="6:10" ht="12.75">
      <c r="F32" s="9" t="s">
        <v>9</v>
      </c>
      <c r="G32" s="9"/>
      <c r="I32" s="9" t="s">
        <v>16</v>
      </c>
      <c r="J32" s="9"/>
    </row>
    <row r="33" spans="2:13" ht="12.75">
      <c r="B33" t="s">
        <v>6</v>
      </c>
      <c r="C33" t="s">
        <v>7</v>
      </c>
      <c r="D33" t="s">
        <v>8</v>
      </c>
      <c r="F33" s="1">
        <v>0.45</v>
      </c>
      <c r="G33" s="1">
        <v>0.65</v>
      </c>
      <c r="I33" s="1">
        <v>0.45</v>
      </c>
      <c r="J33" s="1">
        <v>0.65</v>
      </c>
      <c r="K33" s="9" t="s">
        <v>11</v>
      </c>
      <c r="L33" s="9"/>
      <c r="M33" s="9"/>
    </row>
    <row r="34" spans="1:10" ht="12.75">
      <c r="A34" s="4">
        <v>37104</v>
      </c>
      <c r="B34">
        <v>75</v>
      </c>
      <c r="F34" s="2">
        <f>SUM(B34:D34)*0.45</f>
        <v>33.75</v>
      </c>
      <c r="G34" s="2">
        <f>SUM(B34:D34)*0.65</f>
        <v>48.75</v>
      </c>
      <c r="I34" s="2">
        <f>F34*$M$3*$M$4</f>
        <v>136933.39123167752</v>
      </c>
      <c r="J34" s="2">
        <f>G34*$M$3*$M$4</f>
        <v>197792.6762235342</v>
      </c>
    </row>
    <row r="35" ht="12.75">
      <c r="A35" s="4"/>
    </row>
    <row r="36" spans="1:10" ht="12.75">
      <c r="A36" s="4">
        <v>37228</v>
      </c>
      <c r="B36">
        <v>200</v>
      </c>
      <c r="F36" s="2">
        <f>SUM(B36:D36)*0.45+F34</f>
        <v>123.75</v>
      </c>
      <c r="G36" s="2">
        <f>SUM(B36:D36)*0.65+G34</f>
        <v>178.75</v>
      </c>
      <c r="I36" s="2">
        <f aca="true" t="shared" si="1" ref="I36:J40">F36*$M$3*$M$4</f>
        <v>502089.10118281754</v>
      </c>
      <c r="J36" s="2">
        <f t="shared" si="1"/>
        <v>725239.8128196254</v>
      </c>
    </row>
    <row r="37" spans="1:10" ht="12.75">
      <c r="A37" s="4">
        <v>37284</v>
      </c>
      <c r="B37">
        <v>200</v>
      </c>
      <c r="F37" s="2">
        <f>SUM(B37:D37)*0.45+F36</f>
        <v>213.75</v>
      </c>
      <c r="G37" s="2">
        <f>SUM(B37:D37)*0.65+G36</f>
        <v>308.75</v>
      </c>
      <c r="I37" s="2">
        <f t="shared" si="1"/>
        <v>867244.8111339576</v>
      </c>
      <c r="J37" s="2">
        <f t="shared" si="1"/>
        <v>1252686.9494157166</v>
      </c>
    </row>
    <row r="38" spans="1:14" ht="12.75">
      <c r="A38" s="4">
        <v>37340</v>
      </c>
      <c r="B38">
        <v>45</v>
      </c>
      <c r="C38">
        <v>155</v>
      </c>
      <c r="F38" s="2">
        <f>SUM(B38:D38)*0.45+F37</f>
        <v>303.75</v>
      </c>
      <c r="G38" s="2">
        <f>SUM(B38:D38)*0.65+G37</f>
        <v>438.75</v>
      </c>
      <c r="I38" s="2">
        <f t="shared" si="1"/>
        <v>1232400.5210850977</v>
      </c>
      <c r="J38" s="2">
        <f t="shared" si="1"/>
        <v>1780134.0860118077</v>
      </c>
      <c r="K38" t="s">
        <v>34</v>
      </c>
      <c r="N38" s="2">
        <f>I4</f>
        <v>1732460.9794348534</v>
      </c>
    </row>
    <row r="39" spans="1:14" ht="12.75">
      <c r="A39" s="4">
        <v>37487</v>
      </c>
      <c r="D39">
        <v>200</v>
      </c>
      <c r="F39" s="2">
        <f>SUM(B39:D39)*0.45+F38</f>
        <v>393.75</v>
      </c>
      <c r="G39" s="2">
        <f>SUM(B39:D39)*0.65+G38</f>
        <v>568.75</v>
      </c>
      <c r="I39" s="2">
        <f t="shared" si="1"/>
        <v>1597556.2310362377</v>
      </c>
      <c r="J39" s="2">
        <f t="shared" si="1"/>
        <v>2307581.222607899</v>
      </c>
      <c r="K39" t="s">
        <v>35</v>
      </c>
      <c r="N39" s="2">
        <f>M5</f>
        <v>2146638</v>
      </c>
    </row>
    <row r="40" spans="1:14" ht="12.75">
      <c r="A40" s="4">
        <v>37543</v>
      </c>
      <c r="D40">
        <v>75</v>
      </c>
      <c r="F40" s="2">
        <f>SUM(B40:D40)*0.45+F39</f>
        <v>427.5</v>
      </c>
      <c r="G40" s="2">
        <f>SUM(B40:D40)*0.65+G39</f>
        <v>617.5</v>
      </c>
      <c r="I40" s="2">
        <f t="shared" si="1"/>
        <v>1734489.6222679152</v>
      </c>
      <c r="J40" s="2">
        <f t="shared" si="1"/>
        <v>2505373.898831433</v>
      </c>
      <c r="K40" t="s">
        <v>36</v>
      </c>
      <c r="N40" s="2">
        <f>J40-M5</f>
        <v>358735.89883143315</v>
      </c>
    </row>
    <row r="41" ht="12.75">
      <c r="A41" s="4"/>
    </row>
    <row r="42" ht="13.5" thickBot="1">
      <c r="A42" s="4"/>
    </row>
    <row r="43" spans="1:4" ht="12.75">
      <c r="A43" s="4" t="s">
        <v>4</v>
      </c>
      <c r="B43" s="5">
        <f>SUM(B34:B42)</f>
        <v>520</v>
      </c>
      <c r="C43" s="5">
        <f>SUM(C34:C42)</f>
        <v>155</v>
      </c>
      <c r="D43" s="5">
        <f>SUM(D34:D42)</f>
        <v>275</v>
      </c>
    </row>
    <row r="44" spans="1:3" ht="12.75">
      <c r="A44" t="s">
        <v>5</v>
      </c>
      <c r="B44" s="2">
        <f>SUM(B43:D43)</f>
        <v>950</v>
      </c>
      <c r="C44" s="2"/>
    </row>
  </sheetData>
  <mergeCells count="7">
    <mergeCell ref="K33:M33"/>
    <mergeCell ref="F2:G2"/>
    <mergeCell ref="I2:J2"/>
    <mergeCell ref="F32:G32"/>
    <mergeCell ref="I32:J32"/>
    <mergeCell ref="F8:G8"/>
    <mergeCell ref="I8:J8"/>
  </mergeCells>
  <printOptions/>
  <pageMargins left="0.75" right="0.75" top="1" bottom="0.5" header="0.5" footer="0.5"/>
  <pageSetup fitToHeight="1" fitToWidth="1" horizontalDpi="600" verticalDpi="600" orientation="landscape" scale="94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A. Grillo</dc:creator>
  <cp:keywords/>
  <dc:description/>
  <cp:lastModifiedBy>Alexander A. Grillo</cp:lastModifiedBy>
  <cp:lastPrinted>2001-05-29T17:31:46Z</cp:lastPrinted>
  <dcterms:created xsi:type="dcterms:W3CDTF">2001-05-24T20:27:52Z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