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105" windowWidth="1285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<sst xmlns="http://schemas.openxmlformats.org/spreadsheetml/2006/main" count="193" uniqueCount="120">
  <si>
    <t>detector probing</t>
  </si>
  <si>
    <t>module assembly</t>
  </si>
  <si>
    <t>module metrology</t>
  </si>
  <si>
    <t>module test</t>
  </si>
  <si>
    <t>1.1.1</t>
  </si>
  <si>
    <t>single detector chuck</t>
  </si>
  <si>
    <t>1.1.2</t>
  </si>
  <si>
    <t>module chuck</t>
  </si>
  <si>
    <t>1.1.3</t>
  </si>
  <si>
    <t>dark box</t>
  </si>
  <si>
    <t>status</t>
  </si>
  <si>
    <t>comments</t>
  </si>
  <si>
    <t>LBL</t>
  </si>
  <si>
    <t>to be painted</t>
  </si>
  <si>
    <t>prototype</t>
  </si>
  <si>
    <t>X</t>
  </si>
  <si>
    <t>1.2.1</t>
  </si>
  <si>
    <t>1.2.2</t>
  </si>
  <si>
    <t>template for gluing</t>
  </si>
  <si>
    <t>1.2.3</t>
  </si>
  <si>
    <t>1.3.1</t>
  </si>
  <si>
    <t>1.3.2</t>
  </si>
  <si>
    <t>probing jig</t>
  </si>
  <si>
    <t>chucks</t>
  </si>
  <si>
    <t>vacuum pickup</t>
  </si>
  <si>
    <t>window frame</t>
  </si>
  <si>
    <t>b/b survey</t>
  </si>
  <si>
    <t>b/b washer mount</t>
  </si>
  <si>
    <t xml:space="preserve">hybrid folding </t>
  </si>
  <si>
    <t>metrology fixture</t>
  </si>
  <si>
    <t>offset fixture for SS</t>
  </si>
  <si>
    <t>alignment pins</t>
  </si>
  <si>
    <t>test boxes</t>
  </si>
  <si>
    <t>burn-in plate</t>
  </si>
  <si>
    <t>number</t>
  </si>
  <si>
    <t>item</t>
  </si>
  <si>
    <t>quant</t>
  </si>
  <si>
    <t>drawing</t>
  </si>
  <si>
    <t>source dwg</t>
  </si>
  <si>
    <t>source prod</t>
  </si>
  <si>
    <t>1.4.1</t>
  </si>
  <si>
    <t>1.4.2</t>
  </si>
  <si>
    <t>1.4.3</t>
  </si>
  <si>
    <t>1.5.1</t>
  </si>
  <si>
    <t>1.5.2</t>
  </si>
  <si>
    <t>many</t>
  </si>
  <si>
    <t>one for LBL one for SC</t>
  </si>
  <si>
    <t>LBL Wirth</t>
  </si>
  <si>
    <t>final</t>
  </si>
  <si>
    <t>final (?)</t>
  </si>
  <si>
    <t>in progress</t>
  </si>
  <si>
    <t>QMW Carter</t>
  </si>
  <si>
    <t>?</t>
  </si>
  <si>
    <t>RAL</t>
  </si>
  <si>
    <t>LBL Goozen</t>
  </si>
  <si>
    <t>ElectroMec</t>
  </si>
  <si>
    <t>could be a master and insert</t>
  </si>
  <si>
    <t>b/b support</t>
  </si>
  <si>
    <t>multi-purpose plate</t>
  </si>
  <si>
    <t>25-50</t>
  </si>
  <si>
    <t>for glue, cure, bond, r/w,test</t>
  </si>
  <si>
    <t>hybrid assy/test</t>
  </si>
  <si>
    <t>1.2.4</t>
  </si>
  <si>
    <t>multi plate drops in</t>
  </si>
  <si>
    <t>1.3.3</t>
  </si>
  <si>
    <t>1.3.4</t>
  </si>
  <si>
    <t>1.3.5</t>
  </si>
  <si>
    <t>1.3.6</t>
  </si>
  <si>
    <t>1.3.7</t>
  </si>
  <si>
    <t>LBL Carl</t>
  </si>
  <si>
    <t>COMPLETE</t>
  </si>
  <si>
    <t>1.2.1.1</t>
  </si>
  <si>
    <t>1.2.1.2</t>
  </si>
  <si>
    <t>1.2.1.3</t>
  </si>
  <si>
    <t>1.2.1.4</t>
  </si>
  <si>
    <t>1.2.1.5</t>
  </si>
  <si>
    <t>1.2.1.6</t>
  </si>
  <si>
    <t>cover plate</t>
  </si>
  <si>
    <t>plastic cover for MPP</t>
  </si>
  <si>
    <t>to spread epoxi for die attach</t>
  </si>
  <si>
    <t>6 chip tempate holder</t>
  </si>
  <si>
    <t>holds ABCD for pickup</t>
  </si>
  <si>
    <t>6 chip vacuum pickup</t>
  </si>
  <si>
    <t>pickup 6 chips for die attach</t>
  </si>
  <si>
    <t>1 chip vacuum pickup</t>
  </si>
  <si>
    <t>pickup 1 chip for die attach</t>
  </si>
  <si>
    <t>hold MPP on auto bonder</t>
  </si>
  <si>
    <t>auto bonding holder</t>
  </si>
  <si>
    <t>1.2.1.7</t>
  </si>
  <si>
    <t>manual bonding holder</t>
  </si>
  <si>
    <t>hold MPP on manual bonder</t>
  </si>
  <si>
    <t>cooled test plate</t>
  </si>
  <si>
    <t>cooled burn-in plate</t>
  </si>
  <si>
    <t>6 MPP screw down to this</t>
  </si>
  <si>
    <t>1 MPP screws down to this</t>
  </si>
  <si>
    <t>1.2.5</t>
  </si>
  <si>
    <t>die removal tool</t>
  </si>
  <si>
    <t>hot tip for die removal</t>
  </si>
  <si>
    <t>1.3.8</t>
  </si>
  <si>
    <t>module bonding</t>
  </si>
  <si>
    <t>may be part of 1.3.7</t>
  </si>
  <si>
    <t>1.3.9</t>
  </si>
  <si>
    <t>module holding tool</t>
  </si>
  <si>
    <t>KEK</t>
  </si>
  <si>
    <t>cost</t>
  </si>
  <si>
    <t>all ElectroMec</t>
  </si>
  <si>
    <t>baseplate assembly</t>
  </si>
  <si>
    <t>1.2.1.8</t>
  </si>
  <si>
    <t>main part of assembly</t>
  </si>
  <si>
    <t>Atlas module production fixture list 13-Nov-01  V2.1  Carl Haber</t>
  </si>
  <si>
    <t>1.2.6</t>
  </si>
  <si>
    <t>jack for bonder</t>
  </si>
  <si>
    <t>prototype exists</t>
  </si>
  <si>
    <t>Started</t>
  </si>
  <si>
    <t>1.2.7</t>
  </si>
  <si>
    <t>boxes</t>
  </si>
  <si>
    <t>From UK</t>
  </si>
  <si>
    <t>lump sum estimate</t>
  </si>
  <si>
    <t>Hybrid subtotal</t>
  </si>
  <si>
    <t>Module subtotal(no boxes)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</si>
</sst>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pane ySplit="780" topLeftCell="BM10" activePane="bottomLeft" state="split"/>
      <selection pane="topLeft" activeCell="A1" sqref="A1"/>
      <selection pane="bottomLeft" activeCell="I43" sqref="I43"/>
    </sheetView>
  </sheetViews>
  <sheetFormatPr defaultColWidth="9.00390625" defaultRowHeight="12"/>
  <cols>
    <col min="1" max="1" width="7.25390625" style="3" customWidth="1"/>
    <col min="2" max="2" width="17.25390625" style="1" customWidth="1"/>
    <col min="3" max="3" width="5.875" style="1" customWidth="1"/>
    <col min="4" max="4" width="9.375" style="1" customWidth="1"/>
    <col min="5" max="5" width="8.375" style="1" customWidth="1"/>
    <col min="6" max="6" width="9.25390625" style="1" customWidth="1"/>
    <col min="7" max="7" width="10.875" style="1" customWidth="1"/>
    <col min="8" max="8" width="21.875" style="1" customWidth="1"/>
    <col min="9" max="16384" width="10.875" style="1" customWidth="1"/>
  </cols>
  <sheetData>
    <row r="1" ht="12">
      <c r="A1" s="2" t="s">
        <v>109</v>
      </c>
    </row>
    <row r="2" spans="1:9" ht="12">
      <c r="A2" s="3" t="s">
        <v>34</v>
      </c>
      <c r="B2" s="1" t="s">
        <v>35</v>
      </c>
      <c r="C2" s="1" t="s">
        <v>36</v>
      </c>
      <c r="D2" s="1" t="s">
        <v>38</v>
      </c>
      <c r="E2" s="1" t="s">
        <v>37</v>
      </c>
      <c r="F2" s="1" t="s">
        <v>39</v>
      </c>
      <c r="G2" s="1" t="s">
        <v>10</v>
      </c>
      <c r="H2" s="1" t="s">
        <v>11</v>
      </c>
      <c r="I2" s="1" t="s">
        <v>104</v>
      </c>
    </row>
    <row r="3" spans="1:9" s="5" customFormat="1" ht="12">
      <c r="A3" s="4">
        <v>1.1</v>
      </c>
      <c r="B3" s="5" t="s">
        <v>0</v>
      </c>
      <c r="I3" s="5">
        <f>SUM(I4:I5)</f>
        <v>500</v>
      </c>
    </row>
    <row r="4" spans="1:9" ht="12">
      <c r="A4" s="3" t="s">
        <v>4</v>
      </c>
      <c r="B4" s="1" t="s">
        <v>5</v>
      </c>
      <c r="C4" s="1">
        <v>1</v>
      </c>
      <c r="D4" s="1" t="s">
        <v>69</v>
      </c>
      <c r="G4" s="1" t="s">
        <v>15</v>
      </c>
      <c r="I4" s="1">
        <v>250</v>
      </c>
    </row>
    <row r="5" spans="1:9" ht="12">
      <c r="A5" s="3" t="s">
        <v>6</v>
      </c>
      <c r="B5" s="1" t="s">
        <v>7</v>
      </c>
      <c r="C5" s="1">
        <v>1</v>
      </c>
      <c r="D5" s="1" t="s">
        <v>69</v>
      </c>
      <c r="G5" s="1" t="s">
        <v>14</v>
      </c>
      <c r="I5" s="1">
        <v>250</v>
      </c>
    </row>
    <row r="6" spans="1:8" s="9" customFormat="1" ht="13.5" customHeight="1" thickBot="1">
      <c r="A6" s="8" t="s">
        <v>8</v>
      </c>
      <c r="B6" s="9" t="s">
        <v>9</v>
      </c>
      <c r="C6" s="9">
        <v>1</v>
      </c>
      <c r="D6" s="9" t="s">
        <v>12</v>
      </c>
      <c r="G6" s="9" t="s">
        <v>13</v>
      </c>
      <c r="H6" s="9" t="s">
        <v>70</v>
      </c>
    </row>
    <row r="7" spans="1:9" s="7" customFormat="1" ht="12">
      <c r="A7" s="6">
        <v>1.2</v>
      </c>
      <c r="B7" s="7" t="s">
        <v>61</v>
      </c>
      <c r="F7" s="13"/>
      <c r="G7" s="17"/>
      <c r="H7" s="17"/>
      <c r="I7" s="15">
        <f>SUM(I8:I22)</f>
        <v>30470</v>
      </c>
    </row>
    <row r="8" spans="1:8" ht="12">
      <c r="A8" s="3" t="s">
        <v>16</v>
      </c>
      <c r="B8" s="1" t="s">
        <v>58</v>
      </c>
      <c r="C8" s="1" t="s">
        <v>59</v>
      </c>
      <c r="D8" s="1" t="s">
        <v>54</v>
      </c>
      <c r="F8" s="14" t="s">
        <v>12</v>
      </c>
      <c r="G8" s="14" t="s">
        <v>15</v>
      </c>
      <c r="H8" s="14" t="s">
        <v>60</v>
      </c>
    </row>
    <row r="9" spans="1:9" ht="12">
      <c r="A9" s="3" t="s">
        <v>71</v>
      </c>
      <c r="B9" s="1" t="s">
        <v>106</v>
      </c>
      <c r="C9" s="1" t="s">
        <v>59</v>
      </c>
      <c r="D9" s="1" t="s">
        <v>54</v>
      </c>
      <c r="F9" s="14" t="s">
        <v>12</v>
      </c>
      <c r="G9" s="14" t="s">
        <v>15</v>
      </c>
      <c r="H9" s="14" t="s">
        <v>108</v>
      </c>
      <c r="I9" s="1">
        <f>2*3*80+50*1*80</f>
        <v>4480</v>
      </c>
    </row>
    <row r="10" spans="1:9" ht="12">
      <c r="A10" s="3" t="s">
        <v>72</v>
      </c>
      <c r="B10" s="1" t="s">
        <v>77</v>
      </c>
      <c r="C10" s="1" t="s">
        <v>59</v>
      </c>
      <c r="D10" s="1" t="s">
        <v>54</v>
      </c>
      <c r="F10" s="14" t="s">
        <v>12</v>
      </c>
      <c r="G10" s="14" t="s">
        <v>15</v>
      </c>
      <c r="H10" s="14" t="s">
        <v>78</v>
      </c>
      <c r="I10" s="1">
        <f>4*1*80</f>
        <v>320</v>
      </c>
    </row>
    <row r="11" spans="1:9" ht="12">
      <c r="A11" s="3" t="s">
        <v>73</v>
      </c>
      <c r="B11" s="1" t="s">
        <v>18</v>
      </c>
      <c r="C11" s="1">
        <v>4</v>
      </c>
      <c r="D11" s="1" t="s">
        <v>47</v>
      </c>
      <c r="F11" s="14" t="s">
        <v>12</v>
      </c>
      <c r="G11" s="14" t="s">
        <v>15</v>
      </c>
      <c r="H11" s="14" t="s">
        <v>79</v>
      </c>
      <c r="I11" s="1">
        <f>4*1*80</f>
        <v>320</v>
      </c>
    </row>
    <row r="12" spans="1:9" ht="12">
      <c r="A12" s="3" t="s">
        <v>74</v>
      </c>
      <c r="B12" s="1" t="s">
        <v>80</v>
      </c>
      <c r="C12" s="1">
        <v>2</v>
      </c>
      <c r="D12" s="1" t="s">
        <v>54</v>
      </c>
      <c r="F12" s="14" t="s">
        <v>12</v>
      </c>
      <c r="G12" s="14" t="s">
        <v>15</v>
      </c>
      <c r="H12" s="14" t="s">
        <v>81</v>
      </c>
      <c r="I12" s="1">
        <f>2*1*80</f>
        <v>160</v>
      </c>
    </row>
    <row r="13" spans="1:9" ht="12">
      <c r="A13" s="3" t="s">
        <v>75</v>
      </c>
      <c r="B13" s="1" t="s">
        <v>82</v>
      </c>
      <c r="C13" s="1">
        <v>2</v>
      </c>
      <c r="D13" s="1" t="s">
        <v>54</v>
      </c>
      <c r="F13" s="14" t="s">
        <v>12</v>
      </c>
      <c r="G13" s="14" t="s">
        <v>15</v>
      </c>
      <c r="H13" s="14" t="s">
        <v>83</v>
      </c>
      <c r="I13" s="1">
        <f>2*2*80</f>
        <v>320</v>
      </c>
    </row>
    <row r="14" spans="1:9" ht="12">
      <c r="A14" s="3" t="s">
        <v>76</v>
      </c>
      <c r="B14" s="1" t="s">
        <v>84</v>
      </c>
      <c r="C14" s="1">
        <v>2</v>
      </c>
      <c r="D14" s="1" t="s">
        <v>54</v>
      </c>
      <c r="F14" s="14" t="s">
        <v>12</v>
      </c>
      <c r="G14" s="14" t="s">
        <v>15</v>
      </c>
      <c r="H14" s="14" t="s">
        <v>85</v>
      </c>
      <c r="I14" s="1">
        <f>2*1*80</f>
        <v>160</v>
      </c>
    </row>
    <row r="15" spans="1:9" ht="12">
      <c r="A15" s="3" t="s">
        <v>88</v>
      </c>
      <c r="B15" s="1" t="s">
        <v>87</v>
      </c>
      <c r="C15" s="1">
        <v>2</v>
      </c>
      <c r="D15" s="1" t="s">
        <v>54</v>
      </c>
      <c r="F15" s="14" t="s">
        <v>12</v>
      </c>
      <c r="G15" s="14" t="s">
        <v>15</v>
      </c>
      <c r="H15" s="14" t="s">
        <v>86</v>
      </c>
      <c r="I15" s="1">
        <f>2*2*80</f>
        <v>320</v>
      </c>
    </row>
    <row r="16" spans="1:9" ht="12">
      <c r="A16" s="3" t="s">
        <v>107</v>
      </c>
      <c r="B16" s="1" t="s">
        <v>89</v>
      </c>
      <c r="C16" s="1">
        <v>1</v>
      </c>
      <c r="D16" s="1" t="s">
        <v>54</v>
      </c>
      <c r="F16" s="14" t="s">
        <v>12</v>
      </c>
      <c r="G16" s="14"/>
      <c r="H16" s="14" t="s">
        <v>90</v>
      </c>
      <c r="I16" s="1">
        <f>1*2*80</f>
        <v>160</v>
      </c>
    </row>
    <row r="17" spans="1:9" ht="12">
      <c r="A17" s="3" t="s">
        <v>17</v>
      </c>
      <c r="B17" s="1" t="s">
        <v>96</v>
      </c>
      <c r="C17" s="1">
        <v>1</v>
      </c>
      <c r="D17" s="1" t="s">
        <v>54</v>
      </c>
      <c r="F17" s="14" t="s">
        <v>12</v>
      </c>
      <c r="G17" s="14"/>
      <c r="H17" s="14" t="s">
        <v>97</v>
      </c>
      <c r="I17" s="1">
        <v>250</v>
      </c>
    </row>
    <row r="18" spans="1:9" ht="12">
      <c r="A18" s="3" t="s">
        <v>19</v>
      </c>
      <c r="B18" s="1" t="s">
        <v>22</v>
      </c>
      <c r="C18" s="1">
        <v>1</v>
      </c>
      <c r="D18" s="1" t="s">
        <v>54</v>
      </c>
      <c r="F18" s="14" t="s">
        <v>12</v>
      </c>
      <c r="G18" s="14" t="s">
        <v>14</v>
      </c>
      <c r="H18" s="14" t="s">
        <v>63</v>
      </c>
      <c r="I18" s="1">
        <v>100</v>
      </c>
    </row>
    <row r="19" spans="1:9" ht="12">
      <c r="A19" s="3" t="s">
        <v>62</v>
      </c>
      <c r="B19" s="1" t="s">
        <v>91</v>
      </c>
      <c r="C19" s="1">
        <v>2</v>
      </c>
      <c r="D19" s="1" t="s">
        <v>54</v>
      </c>
      <c r="F19" s="14" t="s">
        <v>12</v>
      </c>
      <c r="G19" s="14"/>
      <c r="H19" s="14" t="s">
        <v>94</v>
      </c>
      <c r="I19" s="1">
        <f>2*8*80</f>
        <v>1280</v>
      </c>
    </row>
    <row r="20" spans="1:9" s="12" customFormat="1" ht="12">
      <c r="A20" s="11" t="s">
        <v>95</v>
      </c>
      <c r="B20" s="12" t="s">
        <v>92</v>
      </c>
      <c r="C20" s="12">
        <v>2</v>
      </c>
      <c r="D20" s="12" t="s">
        <v>54</v>
      </c>
      <c r="F20" s="12" t="s">
        <v>12</v>
      </c>
      <c r="G20" s="16" t="s">
        <v>15</v>
      </c>
      <c r="H20" s="16" t="s">
        <v>93</v>
      </c>
      <c r="I20" s="16">
        <f>2*10*80</f>
        <v>1600</v>
      </c>
    </row>
    <row r="21" spans="1:9" ht="12">
      <c r="A21" s="18" t="s">
        <v>110</v>
      </c>
      <c r="B21" s="19" t="s">
        <v>111</v>
      </c>
      <c r="C21" s="1">
        <v>1</v>
      </c>
      <c r="F21" s="14"/>
      <c r="G21" s="14"/>
      <c r="H21" s="14" t="s">
        <v>70</v>
      </c>
      <c r="I21" s="1">
        <v>1000</v>
      </c>
    </row>
    <row r="22" spans="1:9" s="9" customFormat="1" ht="12.75" thickBot="1">
      <c r="A22" s="20" t="s">
        <v>114</v>
      </c>
      <c r="B22" s="21" t="s">
        <v>115</v>
      </c>
      <c r="C22" s="9" t="s">
        <v>52</v>
      </c>
      <c r="D22" s="9" t="s">
        <v>116</v>
      </c>
      <c r="F22" s="22"/>
      <c r="G22" s="22" t="s">
        <v>14</v>
      </c>
      <c r="H22" s="22" t="s">
        <v>117</v>
      </c>
      <c r="I22" s="9">
        <v>20000</v>
      </c>
    </row>
    <row r="23" spans="1:9" s="7" customFormat="1" ht="12">
      <c r="A23" s="6">
        <v>1.3</v>
      </c>
      <c r="B23" s="7" t="s">
        <v>1</v>
      </c>
      <c r="I23" s="7">
        <f>SUM(I24:I32)</f>
        <v>50800</v>
      </c>
    </row>
    <row r="24" spans="1:10" ht="12">
      <c r="A24" s="3" t="s">
        <v>20</v>
      </c>
      <c r="B24" s="1" t="s">
        <v>23</v>
      </c>
      <c r="C24" s="1">
        <v>2</v>
      </c>
      <c r="D24" s="1" t="s">
        <v>53</v>
      </c>
      <c r="F24" s="1" t="s">
        <v>55</v>
      </c>
      <c r="G24" s="1" t="s">
        <v>48</v>
      </c>
      <c r="I24" s="1">
        <f>5000*1.5+5*3000*1.5</f>
        <v>30000</v>
      </c>
      <c r="J24" s="1" t="s">
        <v>105</v>
      </c>
    </row>
    <row r="25" spans="1:7" ht="12">
      <c r="A25" s="3" t="s">
        <v>21</v>
      </c>
      <c r="B25" s="1" t="s">
        <v>24</v>
      </c>
      <c r="C25" s="1">
        <v>12</v>
      </c>
      <c r="D25" s="1" t="s">
        <v>53</v>
      </c>
      <c r="F25" s="1" t="s">
        <v>55</v>
      </c>
      <c r="G25" s="1" t="s">
        <v>14</v>
      </c>
    </row>
    <row r="26" spans="1:7" ht="12">
      <c r="A26" s="3" t="s">
        <v>64</v>
      </c>
      <c r="B26" s="1" t="s">
        <v>25</v>
      </c>
      <c r="C26" s="1">
        <v>6</v>
      </c>
      <c r="D26" s="1" t="s">
        <v>53</v>
      </c>
      <c r="F26" s="1" t="s">
        <v>55</v>
      </c>
      <c r="G26" s="1" t="s">
        <v>14</v>
      </c>
    </row>
    <row r="27" spans="1:7" ht="12">
      <c r="A27" s="3" t="s">
        <v>65</v>
      </c>
      <c r="B27" s="1" t="s">
        <v>57</v>
      </c>
      <c r="C27" s="1">
        <v>6</v>
      </c>
      <c r="D27" s="1" t="s">
        <v>53</v>
      </c>
      <c r="F27" s="1" t="s">
        <v>55</v>
      </c>
      <c r="G27" s="1" t="s">
        <v>14</v>
      </c>
    </row>
    <row r="28" spans="1:7" ht="12">
      <c r="A28" s="3" t="s">
        <v>66</v>
      </c>
      <c r="B28" s="1" t="s">
        <v>26</v>
      </c>
      <c r="C28" s="1">
        <v>1</v>
      </c>
      <c r="D28" s="1" t="s">
        <v>52</v>
      </c>
      <c r="F28" s="1" t="s">
        <v>52</v>
      </c>
      <c r="G28" s="1" t="s">
        <v>15</v>
      </c>
    </row>
    <row r="29" spans="1:7" ht="12">
      <c r="A29" s="3" t="s">
        <v>67</v>
      </c>
      <c r="B29" s="1" t="s">
        <v>27</v>
      </c>
      <c r="C29" s="1">
        <v>6</v>
      </c>
      <c r="D29" s="1" t="s">
        <v>52</v>
      </c>
      <c r="F29" s="1" t="s">
        <v>52</v>
      </c>
      <c r="G29" s="1" t="s">
        <v>15</v>
      </c>
    </row>
    <row r="30" spans="1:9" ht="12">
      <c r="A30" s="3" t="s">
        <v>68</v>
      </c>
      <c r="B30" s="1" t="s">
        <v>28</v>
      </c>
      <c r="C30" s="1">
        <v>6</v>
      </c>
      <c r="D30" s="1" t="s">
        <v>54</v>
      </c>
      <c r="F30" s="1" t="s">
        <v>12</v>
      </c>
      <c r="G30" s="1" t="s">
        <v>14</v>
      </c>
      <c r="H30" s="1" t="s">
        <v>56</v>
      </c>
      <c r="I30" s="1">
        <f>1*40*80+5*20*80</f>
        <v>11200</v>
      </c>
    </row>
    <row r="31" spans="1:9" s="10" customFormat="1" ht="12">
      <c r="A31" s="3" t="s">
        <v>98</v>
      </c>
      <c r="B31" s="10" t="s">
        <v>102</v>
      </c>
      <c r="C31" s="10">
        <v>5</v>
      </c>
      <c r="D31" s="10" t="s">
        <v>103</v>
      </c>
      <c r="F31" s="10" t="s">
        <v>52</v>
      </c>
      <c r="G31" s="10" t="s">
        <v>14</v>
      </c>
      <c r="H31" s="10" t="s">
        <v>112</v>
      </c>
      <c r="I31" s="10">
        <f>5*24*80</f>
        <v>9600</v>
      </c>
    </row>
    <row r="32" spans="1:8" s="9" customFormat="1" ht="12.75" thickBot="1">
      <c r="A32" s="3" t="s">
        <v>101</v>
      </c>
      <c r="B32" s="9" t="s">
        <v>99</v>
      </c>
      <c r="C32" s="9">
        <v>2</v>
      </c>
      <c r="D32" s="9" t="s">
        <v>54</v>
      </c>
      <c r="F32" s="9" t="s">
        <v>12</v>
      </c>
      <c r="G32" s="9" t="s">
        <v>14</v>
      </c>
      <c r="H32" s="9" t="s">
        <v>100</v>
      </c>
    </row>
    <row r="33" spans="1:9" s="7" customFormat="1" ht="12">
      <c r="A33" s="6">
        <v>1.4</v>
      </c>
      <c r="B33" s="7" t="s">
        <v>2</v>
      </c>
      <c r="I33" s="7">
        <f>SUM(I34:I36)</f>
        <v>1700</v>
      </c>
    </row>
    <row r="34" spans="1:9" ht="12">
      <c r="A34" s="3" t="s">
        <v>40</v>
      </c>
      <c r="B34" s="1" t="s">
        <v>29</v>
      </c>
      <c r="C34" s="1">
        <v>1</v>
      </c>
      <c r="D34" s="1" t="s">
        <v>53</v>
      </c>
      <c r="F34" s="1" t="s">
        <v>53</v>
      </c>
      <c r="G34" s="1" t="s">
        <v>49</v>
      </c>
      <c r="I34" s="1">
        <v>0</v>
      </c>
    </row>
    <row r="35" spans="1:8" ht="12">
      <c r="A35" s="3" t="s">
        <v>41</v>
      </c>
      <c r="B35" s="1" t="s">
        <v>30</v>
      </c>
      <c r="C35" s="1">
        <v>1</v>
      </c>
      <c r="D35" s="1" t="s">
        <v>54</v>
      </c>
      <c r="F35" s="1" t="s">
        <v>12</v>
      </c>
      <c r="G35" s="1" t="s">
        <v>15</v>
      </c>
      <c r="H35" s="1" t="s">
        <v>70</v>
      </c>
    </row>
    <row r="36" spans="1:9" s="9" customFormat="1" ht="12.75" thickBot="1">
      <c r="A36" s="8" t="s">
        <v>42</v>
      </c>
      <c r="B36" s="9" t="s">
        <v>31</v>
      </c>
      <c r="C36" s="9">
        <v>12</v>
      </c>
      <c r="D36" s="9" t="s">
        <v>54</v>
      </c>
      <c r="E36" s="9" t="s">
        <v>50</v>
      </c>
      <c r="F36" s="9" t="s">
        <v>12</v>
      </c>
      <c r="G36" s="9" t="s">
        <v>15</v>
      </c>
      <c r="H36" s="9" t="s">
        <v>113</v>
      </c>
      <c r="I36" s="9">
        <f>1000+100+60*10</f>
        <v>1700</v>
      </c>
    </row>
    <row r="37" spans="1:2" s="7" customFormat="1" ht="12">
      <c r="A37" s="6">
        <v>1.5</v>
      </c>
      <c r="B37" s="7" t="s">
        <v>3</v>
      </c>
    </row>
    <row r="38" spans="1:9" ht="12">
      <c r="A38" s="3" t="s">
        <v>43</v>
      </c>
      <c r="B38" s="1" t="s">
        <v>32</v>
      </c>
      <c r="C38" s="1" t="s">
        <v>45</v>
      </c>
      <c r="D38" s="1" t="s">
        <v>51</v>
      </c>
      <c r="F38" s="1" t="s">
        <v>52</v>
      </c>
      <c r="G38" s="1" t="s">
        <v>14</v>
      </c>
      <c r="I38" s="1">
        <f>700*100</f>
        <v>70000</v>
      </c>
    </row>
    <row r="39" spans="1:9" ht="12">
      <c r="A39" s="3" t="s">
        <v>44</v>
      </c>
      <c r="B39" s="1" t="s">
        <v>33</v>
      </c>
      <c r="C39" s="1">
        <v>2</v>
      </c>
      <c r="H39" s="1" t="s">
        <v>46</v>
      </c>
      <c r="I39" s="1">
        <f>2*10*80</f>
        <v>1600</v>
      </c>
    </row>
    <row r="41" spans="8:9" ht="12">
      <c r="H41" s="1" t="s">
        <v>118</v>
      </c>
      <c r="I41" s="1">
        <f>I7</f>
        <v>30470</v>
      </c>
    </row>
    <row r="42" spans="8:9" ht="12">
      <c r="H42" s="1" t="s">
        <v>119</v>
      </c>
      <c r="I42" s="1">
        <f>I39+I33+I23+I3</f>
        <v>54600</v>
      </c>
    </row>
  </sheetData>
  <printOptions/>
  <pageMargins left="0.75" right="0.75" top="1" bottom="1" header="0.5" footer="0.5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Haber</dc:creator>
  <cp:keywords/>
  <dc:description/>
  <cp:lastModifiedBy>Murdock Gilchriese</cp:lastModifiedBy>
  <cp:lastPrinted>2001-11-13T20:57:01Z</cp:lastPrinted>
  <dcterms:created xsi:type="dcterms:W3CDTF">2001-08-22T18:49:03Z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