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35" windowHeight="7425" activeTab="0"/>
  </bookViews>
  <sheets>
    <sheet name="Tubes" sheetId="1" r:id="rId1"/>
    <sheet name="Fitting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LBNL</author>
  </authors>
  <commentList>
    <comment ref="D10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This number is not certain!</t>
        </r>
      </text>
    </comment>
  </commentList>
</comments>
</file>

<file path=xl/comments2.xml><?xml version="1.0" encoding="utf-8"?>
<comments xmlns="http://schemas.openxmlformats.org/spreadsheetml/2006/main">
  <authors>
    <author>LBNL</author>
  </authors>
  <commentList>
    <comment ref="D7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Includes 8 U-tubes sent to EB</t>
        </r>
      </text>
    </comment>
  </commentList>
</comments>
</file>

<file path=xl/sharedStrings.xml><?xml version="1.0" encoding="utf-8"?>
<sst xmlns="http://schemas.openxmlformats.org/spreadsheetml/2006/main" count="62" uniqueCount="52">
  <si>
    <t>Item</t>
  </si>
  <si>
    <t>Needed+Spares</t>
  </si>
  <si>
    <t>Made</t>
  </si>
  <si>
    <t>U-tubes</t>
  </si>
  <si>
    <t>Disk 1 Exhaust</t>
  </si>
  <si>
    <t>Disk 2 Exhaust</t>
  </si>
  <si>
    <t>Disk 3 Exhaust</t>
  </si>
  <si>
    <t>Disk Capillaries</t>
  </si>
  <si>
    <t>HEX Inlets - Prototype</t>
  </si>
  <si>
    <t>HEX Exhaust - Prototype</t>
  </si>
  <si>
    <t>HEX Inlets - Production</t>
  </si>
  <si>
    <t>96+12</t>
  </si>
  <si>
    <t>HEX Exhaust - Production</t>
  </si>
  <si>
    <t>Comments</t>
  </si>
  <si>
    <t>Done. In prototype HEX</t>
  </si>
  <si>
    <t>Inlet(BEA-1)</t>
  </si>
  <si>
    <t>Exhaust(BEA-2)</t>
  </si>
  <si>
    <t>Transition Pieces(21F3011)</t>
  </si>
  <si>
    <t>Yield Factor</t>
  </si>
  <si>
    <t>Machined</t>
  </si>
  <si>
    <t>Disk Exhaust</t>
  </si>
  <si>
    <t>48+12</t>
  </si>
  <si>
    <t>48+8</t>
  </si>
  <si>
    <t>Welded Good</t>
  </si>
  <si>
    <t>Made includes already welded that pass+loose, machined fittings</t>
  </si>
  <si>
    <t>48+16</t>
  </si>
  <si>
    <t>Welded means glued for capillaries</t>
  </si>
  <si>
    <t>Have 34 blank females and 23 blank old capillary females that can be bored out at LBL</t>
  </si>
  <si>
    <t>Needed is welded(or glued) assemblies still needed</t>
  </si>
  <si>
    <t>Assembled Needed</t>
  </si>
  <si>
    <t>Fittings To Be Made</t>
  </si>
  <si>
    <t>Assembled + Machined Made</t>
  </si>
  <si>
    <t>16+2</t>
  </si>
  <si>
    <t>Opto capillary male</t>
  </si>
  <si>
    <t>Opto capillary female</t>
  </si>
  <si>
    <t>8+3</t>
  </si>
  <si>
    <t>Opto 27D257</t>
  </si>
  <si>
    <t>32+4</t>
  </si>
  <si>
    <t>Opto 27D258</t>
  </si>
  <si>
    <t>8+4</t>
  </si>
  <si>
    <t>Opto male(4.76 mm)</t>
  </si>
  <si>
    <t xml:space="preserve">Needed female capillary(can be bored out for U-tubes&amp;disk exhaust%opto) to be ordered </t>
  </si>
  <si>
    <t>EB Good</t>
  </si>
  <si>
    <t>LBL Good</t>
  </si>
  <si>
    <t>36 more at EB for welding</t>
  </si>
  <si>
    <t>Need</t>
  </si>
  <si>
    <t>Spares</t>
  </si>
  <si>
    <t>In Detector</t>
  </si>
  <si>
    <t>Done if EB good OK</t>
  </si>
  <si>
    <t>Opto HEX Inlets</t>
  </si>
  <si>
    <t>Opto HEX Outlets</t>
  </si>
  <si>
    <t>Qualification underway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</si>
</sst>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9" fontId="3" fillId="0" borderId="0" xfId="19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75" zoomScaleNormal="75" workbookViewId="0" topLeftCell="A6">
      <selection activeCell="H7" sqref="H7"/>
    </sheetView>
  </sheetViews>
  <sheetFormatPr defaultColWidth="9.140625" defaultRowHeight="12.75"/>
  <cols>
    <col min="1" max="1" width="26.8515625" style="3" customWidth="1"/>
    <col min="2" max="2" width="21.421875" style="1" bestFit="1" customWidth="1"/>
    <col min="3" max="3" width="14.140625" style="1" bestFit="1" customWidth="1"/>
    <col min="4" max="4" width="13.00390625" style="1" bestFit="1" customWidth="1"/>
    <col min="5" max="5" width="12.7109375" style="1" bestFit="1" customWidth="1"/>
    <col min="6" max="7" width="12.7109375" style="1" customWidth="1"/>
    <col min="8" max="8" width="37.421875" style="1" bestFit="1" customWidth="1"/>
    <col min="9" max="16384" width="9.140625" style="1" customWidth="1"/>
  </cols>
  <sheetData>
    <row r="1" spans="1:8" ht="51">
      <c r="A1" s="3" t="s">
        <v>0</v>
      </c>
      <c r="B1" s="1" t="s">
        <v>47</v>
      </c>
      <c r="C1" s="1" t="s">
        <v>46</v>
      </c>
      <c r="D1" s="1" t="s">
        <v>2</v>
      </c>
      <c r="E1" s="3" t="s">
        <v>43</v>
      </c>
      <c r="F1" s="3" t="s">
        <v>42</v>
      </c>
      <c r="G1" s="3" t="s">
        <v>45</v>
      </c>
      <c r="H1" s="1" t="s">
        <v>13</v>
      </c>
    </row>
    <row r="2" spans="1:8" ht="51">
      <c r="A2" s="3" t="s">
        <v>3</v>
      </c>
      <c r="B2" s="2">
        <v>24</v>
      </c>
      <c r="C2" s="2">
        <v>3</v>
      </c>
      <c r="D2" s="1">
        <v>42</v>
      </c>
      <c r="E2" s="1">
        <v>8</v>
      </c>
      <c r="F2" s="1">
        <v>19</v>
      </c>
      <c r="G2" s="1">
        <f>B2+C2-E2-F2</f>
        <v>0</v>
      </c>
      <c r="H2" s="3" t="s">
        <v>48</v>
      </c>
    </row>
    <row r="3" spans="1:8" ht="51">
      <c r="A3" s="3" t="s">
        <v>4</v>
      </c>
      <c r="B3" s="2">
        <v>8</v>
      </c>
      <c r="C3" s="2">
        <v>2</v>
      </c>
      <c r="D3" s="1">
        <v>14</v>
      </c>
      <c r="E3" s="1">
        <v>6</v>
      </c>
      <c r="F3" s="1">
        <v>4</v>
      </c>
      <c r="G3" s="1">
        <f aca="true" t="shared" si="0" ref="G3:G11">B3+C3-E3-F3</f>
        <v>0</v>
      </c>
      <c r="H3" s="3" t="s">
        <v>48</v>
      </c>
    </row>
    <row r="4" spans="1:8" ht="51">
      <c r="A4" s="3" t="s">
        <v>5</v>
      </c>
      <c r="B4" s="2">
        <v>8</v>
      </c>
      <c r="C4" s="2">
        <v>2</v>
      </c>
      <c r="D4" s="1">
        <v>20</v>
      </c>
      <c r="E4" s="1">
        <v>1</v>
      </c>
      <c r="F4" s="1">
        <v>9</v>
      </c>
      <c r="G4" s="1">
        <f t="shared" si="0"/>
        <v>0</v>
      </c>
      <c r="H4" s="3" t="s">
        <v>48</v>
      </c>
    </row>
    <row r="5" spans="1:8" ht="51">
      <c r="A5" s="3" t="s">
        <v>6</v>
      </c>
      <c r="B5" s="2">
        <v>8</v>
      </c>
      <c r="C5" s="2">
        <v>2</v>
      </c>
      <c r="D5" s="1">
        <v>20</v>
      </c>
      <c r="E5" s="1">
        <v>2</v>
      </c>
      <c r="F5" s="1">
        <v>8</v>
      </c>
      <c r="G5" s="1">
        <f t="shared" si="0"/>
        <v>0</v>
      </c>
      <c r="H5" s="3" t="s">
        <v>48</v>
      </c>
    </row>
    <row r="6" spans="1:8" ht="51">
      <c r="A6" s="3" t="s">
        <v>7</v>
      </c>
      <c r="B6" s="2">
        <v>24</v>
      </c>
      <c r="C6" s="2">
        <v>8</v>
      </c>
      <c r="D6" s="1">
        <v>0</v>
      </c>
      <c r="E6" s="1">
        <v>0</v>
      </c>
      <c r="G6" s="1">
        <f t="shared" si="0"/>
        <v>32</v>
      </c>
      <c r="H6" s="3" t="s">
        <v>51</v>
      </c>
    </row>
    <row r="7" spans="1:8" ht="51">
      <c r="A7" s="3" t="s">
        <v>8</v>
      </c>
      <c r="B7" s="2">
        <v>12</v>
      </c>
      <c r="C7" s="2">
        <v>0</v>
      </c>
      <c r="D7" s="1">
        <v>12</v>
      </c>
      <c r="E7" s="1">
        <v>12</v>
      </c>
      <c r="G7" s="1">
        <f t="shared" si="0"/>
        <v>0</v>
      </c>
      <c r="H7" s="3" t="s">
        <v>14</v>
      </c>
    </row>
    <row r="8" spans="1:8" ht="51">
      <c r="A8" s="3" t="s">
        <v>9</v>
      </c>
      <c r="B8" s="2">
        <v>12</v>
      </c>
      <c r="C8" s="2">
        <v>0</v>
      </c>
      <c r="D8" s="1">
        <v>12</v>
      </c>
      <c r="E8" s="1">
        <v>12</v>
      </c>
      <c r="G8" s="1">
        <f t="shared" si="0"/>
        <v>0</v>
      </c>
      <c r="H8" s="3" t="s">
        <v>14</v>
      </c>
    </row>
    <row r="9" spans="1:8" ht="51">
      <c r="A9" s="3" t="s">
        <v>10</v>
      </c>
      <c r="B9" s="2">
        <v>96</v>
      </c>
      <c r="C9" s="2">
        <v>12</v>
      </c>
      <c r="D9" s="1">
        <v>100</v>
      </c>
      <c r="E9" s="1">
        <v>41</v>
      </c>
      <c r="F9" s="1">
        <v>42</v>
      </c>
      <c r="G9" s="1">
        <f t="shared" si="0"/>
        <v>25</v>
      </c>
      <c r="H9" s="3"/>
    </row>
    <row r="10" spans="1:8" ht="51">
      <c r="A10" s="3" t="s">
        <v>12</v>
      </c>
      <c r="B10" s="2">
        <v>96</v>
      </c>
      <c r="C10" s="2">
        <v>12</v>
      </c>
      <c r="D10" s="1">
        <v>70</v>
      </c>
      <c r="E10" s="1">
        <v>24</v>
      </c>
      <c r="G10" s="1">
        <f t="shared" si="0"/>
        <v>84</v>
      </c>
      <c r="H10" s="3" t="s">
        <v>44</v>
      </c>
    </row>
    <row r="11" spans="1:8" ht="51">
      <c r="A11" s="3" t="s">
        <v>49</v>
      </c>
      <c r="B11" s="2">
        <v>8</v>
      </c>
      <c r="C11" s="2">
        <v>2</v>
      </c>
      <c r="D11" s="1">
        <v>0</v>
      </c>
      <c r="E11" s="1">
        <v>0</v>
      </c>
      <c r="F11" s="1">
        <v>0</v>
      </c>
      <c r="G11" s="1">
        <f t="shared" si="0"/>
        <v>10</v>
      </c>
      <c r="H11" s="3"/>
    </row>
    <row r="12" spans="1:8" ht="51">
      <c r="A12" s="3" t="s">
        <v>50</v>
      </c>
      <c r="B12" s="2">
        <v>8</v>
      </c>
      <c r="C12" s="2">
        <v>2</v>
      </c>
      <c r="D12" s="1">
        <v>0</v>
      </c>
      <c r="E12" s="1">
        <v>0</v>
      </c>
      <c r="F12" s="1">
        <v>0</v>
      </c>
      <c r="G12" s="1">
        <f>B12+C12-E12-F12</f>
        <v>10</v>
      </c>
      <c r="H12" s="3"/>
    </row>
  </sheetData>
  <printOptions gridLines="1"/>
  <pageMargins left="0.75" right="0.75" top="1" bottom="1" header="0.5" footer="0.5"/>
  <pageSetup fitToHeight="1" fitToWidth="1" horizontalDpi="600" verticalDpi="600" orientation="landscape" scale="78" r:id="rId3"/>
  <headerFooter alignWithMargins="0">
    <oddHeader>&amp;C&amp;F</oddHeader>
    <oddFooter>&amp;C&amp;D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="75" zoomScaleNormal="75" workbookViewId="0" topLeftCell="A1">
      <selection activeCell="A19" sqref="A19"/>
    </sheetView>
  </sheetViews>
  <sheetFormatPr defaultColWidth="9.140625" defaultRowHeight="12.75"/>
  <cols>
    <col min="1" max="1" width="50.421875" style="0" bestFit="1" customWidth="1"/>
    <col min="2" max="2" width="16.7109375" style="0" customWidth="1"/>
    <col min="3" max="3" width="15.140625" style="0" bestFit="1" customWidth="1"/>
    <col min="4" max="4" width="18.7109375" style="0" bestFit="1" customWidth="1"/>
    <col min="5" max="5" width="25.00390625" style="0" customWidth="1"/>
    <col min="6" max="6" width="20.421875" style="0" customWidth="1"/>
    <col min="7" max="7" width="14.421875" style="0" customWidth="1"/>
    <col min="8" max="8" width="14.00390625" style="0" customWidth="1"/>
  </cols>
  <sheetData>
    <row r="1" spans="1:8" ht="102">
      <c r="A1" s="3" t="s">
        <v>0</v>
      </c>
      <c r="B1" s="3" t="s">
        <v>1</v>
      </c>
      <c r="C1" s="3" t="s">
        <v>23</v>
      </c>
      <c r="D1" s="1" t="s">
        <v>19</v>
      </c>
      <c r="E1" s="3" t="s">
        <v>31</v>
      </c>
      <c r="F1" s="3" t="s">
        <v>29</v>
      </c>
      <c r="G1" s="3" t="s">
        <v>30</v>
      </c>
      <c r="H1" s="3" t="s">
        <v>18</v>
      </c>
    </row>
    <row r="2" spans="1:8" ht="25.5">
      <c r="A2" s="1" t="s">
        <v>15</v>
      </c>
      <c r="B2" s="2" t="s">
        <v>11</v>
      </c>
      <c r="C2" s="1">
        <v>41</v>
      </c>
      <c r="D2" s="1">
        <v>19</v>
      </c>
      <c r="E2" s="1">
        <f aca="true" t="shared" si="0" ref="E2:E9">C2+D2</f>
        <v>60</v>
      </c>
      <c r="F2" s="1">
        <f>108-C2</f>
        <v>67</v>
      </c>
      <c r="G2" s="1">
        <f aca="true" t="shared" si="1" ref="G2:G7">F2/H2-D2</f>
        <v>115</v>
      </c>
      <c r="H2" s="4">
        <v>0.5</v>
      </c>
    </row>
    <row r="3" spans="1:8" ht="25.5">
      <c r="A3" s="1" t="s">
        <v>16</v>
      </c>
      <c r="B3" s="2" t="s">
        <v>11</v>
      </c>
      <c r="C3" s="1">
        <v>25</v>
      </c>
      <c r="D3" s="1">
        <v>43</v>
      </c>
      <c r="E3" s="1">
        <f t="shared" si="0"/>
        <v>68</v>
      </c>
      <c r="F3" s="1">
        <f>108-C3</f>
        <v>83</v>
      </c>
      <c r="G3" s="1">
        <f t="shared" si="1"/>
        <v>123</v>
      </c>
      <c r="H3" s="4">
        <v>0.5</v>
      </c>
    </row>
    <row r="4" spans="1:8" ht="25.5">
      <c r="A4" s="1" t="s">
        <v>40</v>
      </c>
      <c r="B4" s="2" t="s">
        <v>32</v>
      </c>
      <c r="C4" s="1">
        <v>0</v>
      </c>
      <c r="D4" s="1">
        <v>0</v>
      </c>
      <c r="E4" s="1">
        <f>C4+D4</f>
        <v>0</v>
      </c>
      <c r="F4" s="1">
        <f>18-C4</f>
        <v>18</v>
      </c>
      <c r="G4" s="1">
        <f t="shared" si="1"/>
        <v>36</v>
      </c>
      <c r="H4" s="4">
        <v>0.5</v>
      </c>
    </row>
    <row r="5" spans="1:8" ht="25.5">
      <c r="A5" s="1" t="s">
        <v>17</v>
      </c>
      <c r="B5" s="2" t="s">
        <v>11</v>
      </c>
      <c r="C5" s="1">
        <v>25</v>
      </c>
      <c r="D5" s="1">
        <v>53</v>
      </c>
      <c r="E5" s="1">
        <f t="shared" si="0"/>
        <v>78</v>
      </c>
      <c r="F5" s="1">
        <f>108-C5</f>
        <v>83</v>
      </c>
      <c r="G5" s="1">
        <f t="shared" si="1"/>
        <v>113</v>
      </c>
      <c r="H5" s="4">
        <v>0.5</v>
      </c>
    </row>
    <row r="6" spans="1:8" ht="25.5">
      <c r="A6" s="1" t="s">
        <v>20</v>
      </c>
      <c r="B6" s="2" t="s">
        <v>21</v>
      </c>
      <c r="C6" s="1">
        <f>2*11</f>
        <v>22</v>
      </c>
      <c r="D6" s="1">
        <v>34</v>
      </c>
      <c r="E6" s="1">
        <f t="shared" si="0"/>
        <v>56</v>
      </c>
      <c r="F6" s="1">
        <f>60-C6</f>
        <v>38</v>
      </c>
      <c r="G6" s="1">
        <f t="shared" si="1"/>
        <v>42</v>
      </c>
      <c r="H6" s="4">
        <v>0.5</v>
      </c>
    </row>
    <row r="7" spans="1:8" ht="25.5">
      <c r="A7" s="1" t="s">
        <v>3</v>
      </c>
      <c r="B7" s="2" t="s">
        <v>22</v>
      </c>
      <c r="C7" s="1">
        <f>2*8</f>
        <v>16</v>
      </c>
      <c r="D7" s="1">
        <f>23+16</f>
        <v>39</v>
      </c>
      <c r="E7" s="1">
        <f t="shared" si="0"/>
        <v>55</v>
      </c>
      <c r="F7" s="1">
        <f>56-C7</f>
        <v>40</v>
      </c>
      <c r="G7" s="5">
        <f t="shared" si="1"/>
        <v>14.333333333333336</v>
      </c>
      <c r="H7" s="4">
        <v>0.75</v>
      </c>
    </row>
    <row r="8" spans="1:8" ht="25.5">
      <c r="A8" s="1" t="s">
        <v>7</v>
      </c>
      <c r="B8" s="2" t="s">
        <v>25</v>
      </c>
      <c r="C8" s="1">
        <v>0</v>
      </c>
      <c r="D8" s="1">
        <v>0</v>
      </c>
      <c r="E8" s="1">
        <f t="shared" si="0"/>
        <v>0</v>
      </c>
      <c r="F8" s="1">
        <f>64-C8</f>
        <v>64</v>
      </c>
      <c r="G8" s="5">
        <f>F8/H8</f>
        <v>80</v>
      </c>
      <c r="H8" s="4">
        <v>0.8</v>
      </c>
    </row>
    <row r="9" spans="1:8" ht="25.5">
      <c r="A9" s="1" t="s">
        <v>33</v>
      </c>
      <c r="B9" s="2" t="s">
        <v>35</v>
      </c>
      <c r="C9" s="1">
        <v>0</v>
      </c>
      <c r="D9" s="1">
        <v>0</v>
      </c>
      <c r="E9" s="1">
        <f t="shared" si="0"/>
        <v>0</v>
      </c>
      <c r="F9" s="1">
        <f>11-C9</f>
        <v>11</v>
      </c>
      <c r="G9" s="5">
        <f>F9/H9</f>
        <v>13.75</v>
      </c>
      <c r="H9" s="4">
        <v>0.8</v>
      </c>
    </row>
    <row r="10" spans="1:8" ht="25.5">
      <c r="A10" s="1" t="s">
        <v>34</v>
      </c>
      <c r="B10" s="2" t="s">
        <v>35</v>
      </c>
      <c r="C10" s="1">
        <v>0</v>
      </c>
      <c r="D10" s="1">
        <v>0</v>
      </c>
      <c r="E10" s="1">
        <f>C10+D10</f>
        <v>0</v>
      </c>
      <c r="F10" s="1">
        <f>11-C10</f>
        <v>11</v>
      </c>
      <c r="G10" s="5">
        <f>F10/H10</f>
        <v>13.75</v>
      </c>
      <c r="H10" s="4">
        <v>0.8</v>
      </c>
    </row>
    <row r="11" spans="1:8" ht="25.5">
      <c r="A11" s="1" t="s">
        <v>36</v>
      </c>
      <c r="B11" s="2" t="s">
        <v>37</v>
      </c>
      <c r="C11" s="1">
        <v>0</v>
      </c>
      <c r="D11" s="1">
        <v>0</v>
      </c>
      <c r="E11" s="1">
        <f>C11+D11</f>
        <v>0</v>
      </c>
      <c r="F11" s="1">
        <f>36-C11</f>
        <v>36</v>
      </c>
      <c r="G11" s="5">
        <f>F11/H11</f>
        <v>72</v>
      </c>
      <c r="H11" s="4">
        <v>0.5</v>
      </c>
    </row>
    <row r="12" spans="1:8" ht="25.5">
      <c r="A12" s="1" t="s">
        <v>38</v>
      </c>
      <c r="B12" s="2" t="s">
        <v>39</v>
      </c>
      <c r="C12" s="1">
        <v>0</v>
      </c>
      <c r="D12" s="1">
        <v>0</v>
      </c>
      <c r="E12" s="1">
        <f>C12+D12</f>
        <v>0</v>
      </c>
      <c r="F12" s="1">
        <f>12-C12</f>
        <v>12</v>
      </c>
      <c r="G12" s="5">
        <f>F12/H12</f>
        <v>24</v>
      </c>
      <c r="H12" s="4">
        <v>0.5</v>
      </c>
    </row>
    <row r="13" spans="1:6" ht="25.5">
      <c r="A13" s="1"/>
      <c r="B13" s="1"/>
      <c r="C13" s="1"/>
      <c r="D13" s="1"/>
      <c r="E13" s="1"/>
      <c r="F13" s="1"/>
    </row>
    <row r="14" spans="1:6" ht="25.5">
      <c r="A14" s="1" t="s">
        <v>24</v>
      </c>
      <c r="B14" s="1"/>
      <c r="C14" s="1"/>
      <c r="D14" s="1"/>
      <c r="E14" s="1"/>
      <c r="F14" s="1"/>
    </row>
    <row r="15" spans="1:6" ht="25.5">
      <c r="A15" s="1" t="s">
        <v>28</v>
      </c>
      <c r="B15" s="1"/>
      <c r="C15" s="1"/>
      <c r="D15" s="1"/>
      <c r="E15" s="1"/>
      <c r="F15" s="1"/>
    </row>
    <row r="16" spans="1:6" ht="25.5">
      <c r="A16" s="1" t="s">
        <v>26</v>
      </c>
      <c r="B16" s="1"/>
      <c r="C16" s="1"/>
      <c r="D16" s="1"/>
      <c r="E16" s="1"/>
      <c r="F16" s="1"/>
    </row>
    <row r="17" spans="1:6" ht="25.5">
      <c r="A17" s="1" t="s">
        <v>27</v>
      </c>
      <c r="B17" s="1"/>
      <c r="C17" s="1"/>
      <c r="D17" s="1"/>
      <c r="E17" s="1"/>
      <c r="F17" s="1"/>
    </row>
    <row r="18" spans="1:8" ht="25.5">
      <c r="A18" s="1" t="s">
        <v>41</v>
      </c>
      <c r="B18" s="1"/>
      <c r="D18" s="1"/>
      <c r="E18" s="1"/>
      <c r="F18" s="1"/>
      <c r="H18" s="5">
        <f>G6+G7+G8+G10</f>
        <v>150.08333333333334</v>
      </c>
    </row>
  </sheetData>
  <printOptions gridLines="1"/>
  <pageMargins left="0.75" right="0.75" top="1" bottom="1" header="0.5" footer="0.5"/>
  <pageSetup fitToHeight="1" fitToWidth="1" horizontalDpi="600" verticalDpi="6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2006-02-01T23:29:15Z</cp:lastPrinted>
  <dcterms:created xsi:type="dcterms:W3CDTF">2005-10-07T17:27:10Z</dcterms:created>
  <dcterms:modified xsi:type="dcterms:W3CDTF">2006-02-13T16:30:24Z</dcterms:modified>
  <cp:category/>
  <cp:version/>
  <cp:contentType/>
  <cp:contentStatus/>
</cp:coreProperties>
</file>