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895" windowHeight="9570" activeTab="0"/>
  </bookViews>
  <sheets>
    <sheet name="ModulesvsDate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<sst xmlns="http://schemas.openxmlformats.org/spreadsheetml/2006/main" count="13" uniqueCount="13">
  <si>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</si>
  <si>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Planned Modules Mounted/Week</t>
  </si>
  <si>
    <t xml:space="preserve">Sector Assembled Planned </t>
  </si>
  <si>
    <t>Sector Assembled Actual</t>
  </si>
  <si>
    <t>Sector Tested Planned</t>
  </si>
  <si>
    <t>Sector Tested Actual</t>
  </si>
  <si>
    <t>Bare Modules Planned</t>
  </si>
  <si>
    <t>Bare Modules Actual</t>
  </si>
  <si>
    <t>Sector Assembled Actual/Week</t>
  </si>
  <si>
    <t>Modules on Disks Planned</t>
  </si>
  <si>
    <t>Modules on Disks Actual</t>
  </si>
  <si>
    <t>Burned-in Modules Planned</t>
  </si>
  <si>
    <t>Burned-in Modules Actual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</si>
</sst>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03"/>
          <c:w val="0.927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Bare Modules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(Data!$B$2:$B$91,Data!$B$91:$B$104)</c:f>
              <c:numCache>
                <c:ptCount val="104"/>
                <c:pt idx="10">
                  <c:v>2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22</c:v>
                </c:pt>
                <c:pt idx="23">
                  <c:v>22</c:v>
                </c:pt>
                <c:pt idx="24">
                  <c:v>38</c:v>
                </c:pt>
                <c:pt idx="25">
                  <c:v>43</c:v>
                </c:pt>
                <c:pt idx="26">
                  <c:v>43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63</c:v>
                </c:pt>
                <c:pt idx="33">
                  <c:v>72</c:v>
                </c:pt>
                <c:pt idx="34">
                  <c:v>80</c:v>
                </c:pt>
                <c:pt idx="35">
                  <c:v>80</c:v>
                </c:pt>
                <c:pt idx="36">
                  <c:v>85</c:v>
                </c:pt>
                <c:pt idx="37">
                  <c:v>90</c:v>
                </c:pt>
                <c:pt idx="38">
                  <c:v>97</c:v>
                </c:pt>
                <c:pt idx="39">
                  <c:v>105</c:v>
                </c:pt>
                <c:pt idx="40">
                  <c:v>113</c:v>
                </c:pt>
                <c:pt idx="41">
                  <c:v>121</c:v>
                </c:pt>
                <c:pt idx="42">
                  <c:v>129</c:v>
                </c:pt>
                <c:pt idx="43">
                  <c:v>137</c:v>
                </c:pt>
                <c:pt idx="44">
                  <c:v>145</c:v>
                </c:pt>
                <c:pt idx="45">
                  <c:v>153</c:v>
                </c:pt>
                <c:pt idx="46">
                  <c:v>161</c:v>
                </c:pt>
                <c:pt idx="47">
                  <c:v>161</c:v>
                </c:pt>
                <c:pt idx="48">
                  <c:v>161</c:v>
                </c:pt>
                <c:pt idx="49">
                  <c:v>169</c:v>
                </c:pt>
                <c:pt idx="50">
                  <c:v>177</c:v>
                </c:pt>
                <c:pt idx="51">
                  <c:v>185</c:v>
                </c:pt>
                <c:pt idx="52">
                  <c:v>193</c:v>
                </c:pt>
                <c:pt idx="53">
                  <c:v>201</c:v>
                </c:pt>
                <c:pt idx="54">
                  <c:v>209</c:v>
                </c:pt>
                <c:pt idx="55">
                  <c:v>217</c:v>
                </c:pt>
                <c:pt idx="56">
                  <c:v>225</c:v>
                </c:pt>
                <c:pt idx="57">
                  <c:v>233</c:v>
                </c:pt>
                <c:pt idx="58">
                  <c:v>241</c:v>
                </c:pt>
                <c:pt idx="59">
                  <c:v>249</c:v>
                </c:pt>
                <c:pt idx="60">
                  <c:v>257</c:v>
                </c:pt>
                <c:pt idx="61">
                  <c:v>265</c:v>
                </c:pt>
                <c:pt idx="62">
                  <c:v>273</c:v>
                </c:pt>
                <c:pt idx="63">
                  <c:v>281</c:v>
                </c:pt>
                <c:pt idx="64">
                  <c:v>289</c:v>
                </c:pt>
                <c:pt idx="65">
                  <c:v>297</c:v>
                </c:pt>
                <c:pt idx="66">
                  <c:v>305</c:v>
                </c:pt>
                <c:pt idx="67">
                  <c:v>313</c:v>
                </c:pt>
                <c:pt idx="68">
                  <c:v>321</c:v>
                </c:pt>
                <c:pt idx="69">
                  <c:v>329</c:v>
                </c:pt>
                <c:pt idx="70">
                  <c:v>337</c:v>
                </c:pt>
                <c:pt idx="71">
                  <c:v>345</c:v>
                </c:pt>
                <c:pt idx="72">
                  <c:v>353</c:v>
                </c:pt>
                <c:pt idx="73">
                  <c:v>361</c:v>
                </c:pt>
                <c:pt idx="74">
                  <c:v>369</c:v>
                </c:pt>
                <c:pt idx="75">
                  <c:v>377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Bare Modules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(Data!$C$2:$C$91,Data!$C$91:$C$104)</c:f>
              <c:numCache>
                <c:ptCount val="104"/>
                <c:pt idx="10">
                  <c:v>2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22</c:v>
                </c:pt>
                <c:pt idx="23">
                  <c:v>22</c:v>
                </c:pt>
                <c:pt idx="24">
                  <c:v>38</c:v>
                </c:pt>
                <c:pt idx="25">
                  <c:v>43</c:v>
                </c:pt>
                <c:pt idx="26">
                  <c:v>43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63</c:v>
                </c:pt>
                <c:pt idx="33">
                  <c:v>72</c:v>
                </c:pt>
                <c:pt idx="34">
                  <c:v>80</c:v>
                </c:pt>
                <c:pt idx="35">
                  <c:v>80</c:v>
                </c:pt>
                <c:pt idx="36">
                  <c:v>85</c:v>
                </c:pt>
                <c:pt idx="37">
                  <c:v>85</c:v>
                </c:pt>
                <c:pt idx="38">
                  <c:v>91</c:v>
                </c:pt>
                <c:pt idx="39">
                  <c:v>91</c:v>
                </c:pt>
                <c:pt idx="40">
                  <c:v>91</c:v>
                </c:pt>
                <c:pt idx="41">
                  <c:v>91</c:v>
                </c:pt>
                <c:pt idx="42">
                  <c:v>100</c:v>
                </c:pt>
                <c:pt idx="43">
                  <c:v>108</c:v>
                </c:pt>
                <c:pt idx="44">
                  <c:v>114</c:v>
                </c:pt>
                <c:pt idx="45">
                  <c:v>118</c:v>
                </c:pt>
                <c:pt idx="46">
                  <c:v>118</c:v>
                </c:pt>
                <c:pt idx="47">
                  <c:v>118</c:v>
                </c:pt>
                <c:pt idx="48">
                  <c:v>121</c:v>
                </c:pt>
                <c:pt idx="49">
                  <c:v>127</c:v>
                </c:pt>
                <c:pt idx="50">
                  <c:v>137</c:v>
                </c:pt>
                <c:pt idx="51">
                  <c:v>144</c:v>
                </c:pt>
                <c:pt idx="52">
                  <c:v>155</c:v>
                </c:pt>
                <c:pt idx="53">
                  <c:v>155</c:v>
                </c:pt>
                <c:pt idx="54">
                  <c:v>159</c:v>
                </c:pt>
                <c:pt idx="55">
                  <c:v>159</c:v>
                </c:pt>
                <c:pt idx="56">
                  <c:v>175</c:v>
                </c:pt>
                <c:pt idx="57">
                  <c:v>197</c:v>
                </c:pt>
                <c:pt idx="58">
                  <c:v>216</c:v>
                </c:pt>
                <c:pt idx="59">
                  <c:v>216</c:v>
                </c:pt>
                <c:pt idx="60">
                  <c:v>223</c:v>
                </c:pt>
                <c:pt idx="61">
                  <c:v>231</c:v>
                </c:pt>
                <c:pt idx="62">
                  <c:v>231</c:v>
                </c:pt>
                <c:pt idx="63">
                  <c:v>241</c:v>
                </c:pt>
                <c:pt idx="64">
                  <c:v>251</c:v>
                </c:pt>
                <c:pt idx="65">
                  <c:v>251</c:v>
                </c:pt>
                <c:pt idx="66">
                  <c:v>265</c:v>
                </c:pt>
                <c:pt idx="67">
                  <c:v>265</c:v>
                </c:pt>
                <c:pt idx="68">
                  <c:v>275</c:v>
                </c:pt>
                <c:pt idx="69">
                  <c:v>283</c:v>
                </c:pt>
                <c:pt idx="70">
                  <c:v>298</c:v>
                </c:pt>
                <c:pt idx="71">
                  <c:v>298</c:v>
                </c:pt>
                <c:pt idx="72">
                  <c:v>312</c:v>
                </c:pt>
                <c:pt idx="73">
                  <c:v>312</c:v>
                </c:pt>
                <c:pt idx="74">
                  <c:v>316</c:v>
                </c:pt>
                <c:pt idx="75">
                  <c:v>316</c:v>
                </c:pt>
                <c:pt idx="76">
                  <c:v>316</c:v>
                </c:pt>
                <c:pt idx="77">
                  <c:v>326</c:v>
                </c:pt>
                <c:pt idx="78">
                  <c:v>337</c:v>
                </c:pt>
                <c:pt idx="79">
                  <c:v>337</c:v>
                </c:pt>
                <c:pt idx="80">
                  <c:v>343</c:v>
                </c:pt>
                <c:pt idx="81">
                  <c:v>343</c:v>
                </c:pt>
                <c:pt idx="82">
                  <c:v>343</c:v>
                </c:pt>
                <c:pt idx="83">
                  <c:v>343</c:v>
                </c:pt>
                <c:pt idx="84">
                  <c:v>343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Burned-in Modules Planned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(Data!$D$2:$D$91,Data!$D$91:$D$104)</c:f>
              <c:numCache>
                <c:ptCount val="104"/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17</c:v>
                </c:pt>
                <c:pt idx="21">
                  <c:v>20</c:v>
                </c:pt>
                <c:pt idx="22">
                  <c:v>20</c:v>
                </c:pt>
                <c:pt idx="23">
                  <c:v>22</c:v>
                </c:pt>
                <c:pt idx="24">
                  <c:v>25</c:v>
                </c:pt>
                <c:pt idx="25">
                  <c:v>29</c:v>
                </c:pt>
                <c:pt idx="26">
                  <c:v>34</c:v>
                </c:pt>
                <c:pt idx="27">
                  <c:v>38</c:v>
                </c:pt>
                <c:pt idx="28">
                  <c:v>42</c:v>
                </c:pt>
                <c:pt idx="29">
                  <c:v>47</c:v>
                </c:pt>
                <c:pt idx="30">
                  <c:v>51</c:v>
                </c:pt>
                <c:pt idx="31">
                  <c:v>52</c:v>
                </c:pt>
                <c:pt idx="32">
                  <c:v>56</c:v>
                </c:pt>
                <c:pt idx="33">
                  <c:v>56</c:v>
                </c:pt>
                <c:pt idx="34">
                  <c:v>60</c:v>
                </c:pt>
                <c:pt idx="35">
                  <c:v>65</c:v>
                </c:pt>
                <c:pt idx="36">
                  <c:v>68</c:v>
                </c:pt>
                <c:pt idx="37">
                  <c:v>73</c:v>
                </c:pt>
                <c:pt idx="38">
                  <c:v>81</c:v>
                </c:pt>
                <c:pt idx="39">
                  <c:v>89</c:v>
                </c:pt>
                <c:pt idx="40">
                  <c:v>97</c:v>
                </c:pt>
                <c:pt idx="41">
                  <c:v>105</c:v>
                </c:pt>
                <c:pt idx="42">
                  <c:v>113</c:v>
                </c:pt>
                <c:pt idx="43">
                  <c:v>116</c:v>
                </c:pt>
                <c:pt idx="44">
                  <c:v>124</c:v>
                </c:pt>
                <c:pt idx="45">
                  <c:v>132</c:v>
                </c:pt>
                <c:pt idx="46">
                  <c:v>140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156</c:v>
                </c:pt>
                <c:pt idx="51">
                  <c:v>164</c:v>
                </c:pt>
                <c:pt idx="52">
                  <c:v>172</c:v>
                </c:pt>
                <c:pt idx="53">
                  <c:v>180</c:v>
                </c:pt>
                <c:pt idx="54">
                  <c:v>188</c:v>
                </c:pt>
                <c:pt idx="55">
                  <c:v>196</c:v>
                </c:pt>
                <c:pt idx="56">
                  <c:v>204</c:v>
                </c:pt>
                <c:pt idx="57">
                  <c:v>212</c:v>
                </c:pt>
                <c:pt idx="58">
                  <c:v>220</c:v>
                </c:pt>
                <c:pt idx="59">
                  <c:v>228</c:v>
                </c:pt>
                <c:pt idx="60">
                  <c:v>236</c:v>
                </c:pt>
                <c:pt idx="61">
                  <c:v>244</c:v>
                </c:pt>
                <c:pt idx="62">
                  <c:v>252</c:v>
                </c:pt>
                <c:pt idx="63">
                  <c:v>260</c:v>
                </c:pt>
                <c:pt idx="64">
                  <c:v>268</c:v>
                </c:pt>
                <c:pt idx="65">
                  <c:v>276</c:v>
                </c:pt>
                <c:pt idx="66">
                  <c:v>284</c:v>
                </c:pt>
                <c:pt idx="67">
                  <c:v>292</c:v>
                </c:pt>
                <c:pt idx="68">
                  <c:v>300</c:v>
                </c:pt>
                <c:pt idx="69">
                  <c:v>308</c:v>
                </c:pt>
                <c:pt idx="70">
                  <c:v>316</c:v>
                </c:pt>
                <c:pt idx="71">
                  <c:v>324</c:v>
                </c:pt>
                <c:pt idx="72">
                  <c:v>332</c:v>
                </c:pt>
                <c:pt idx="73">
                  <c:v>340</c:v>
                </c:pt>
                <c:pt idx="74">
                  <c:v>348</c:v>
                </c:pt>
                <c:pt idx="75">
                  <c:v>356</c:v>
                </c:pt>
                <c:pt idx="76">
                  <c:v>364</c:v>
                </c:pt>
                <c:pt idx="77">
                  <c:v>372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Burned-in Modules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(Data!$E$2:$E$91,Data!$E$91:$E$104)</c:f>
              <c:numCache>
                <c:ptCount val="104"/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17</c:v>
                </c:pt>
                <c:pt idx="21">
                  <c:v>20</c:v>
                </c:pt>
                <c:pt idx="22">
                  <c:v>20</c:v>
                </c:pt>
                <c:pt idx="23">
                  <c:v>22</c:v>
                </c:pt>
                <c:pt idx="24">
                  <c:v>25</c:v>
                </c:pt>
                <c:pt idx="25">
                  <c:v>29</c:v>
                </c:pt>
                <c:pt idx="26">
                  <c:v>34</c:v>
                </c:pt>
                <c:pt idx="27">
                  <c:v>38</c:v>
                </c:pt>
                <c:pt idx="28">
                  <c:v>42</c:v>
                </c:pt>
                <c:pt idx="29">
                  <c:v>47</c:v>
                </c:pt>
                <c:pt idx="30">
                  <c:v>51</c:v>
                </c:pt>
                <c:pt idx="31">
                  <c:v>52</c:v>
                </c:pt>
                <c:pt idx="32">
                  <c:v>56</c:v>
                </c:pt>
                <c:pt idx="33">
                  <c:v>56</c:v>
                </c:pt>
                <c:pt idx="34">
                  <c:v>60</c:v>
                </c:pt>
                <c:pt idx="35">
                  <c:v>65</c:v>
                </c:pt>
                <c:pt idx="36">
                  <c:v>65</c:v>
                </c:pt>
                <c:pt idx="37">
                  <c:v>71</c:v>
                </c:pt>
                <c:pt idx="38">
                  <c:v>74</c:v>
                </c:pt>
                <c:pt idx="39">
                  <c:v>76</c:v>
                </c:pt>
                <c:pt idx="40">
                  <c:v>81</c:v>
                </c:pt>
                <c:pt idx="41">
                  <c:v>81</c:v>
                </c:pt>
                <c:pt idx="42">
                  <c:v>91</c:v>
                </c:pt>
                <c:pt idx="43">
                  <c:v>95</c:v>
                </c:pt>
                <c:pt idx="44">
                  <c:v>101</c:v>
                </c:pt>
                <c:pt idx="45">
                  <c:v>107</c:v>
                </c:pt>
                <c:pt idx="46">
                  <c:v>112</c:v>
                </c:pt>
                <c:pt idx="47">
                  <c:v>112</c:v>
                </c:pt>
                <c:pt idx="48">
                  <c:v>113</c:v>
                </c:pt>
                <c:pt idx="49">
                  <c:v>119</c:v>
                </c:pt>
                <c:pt idx="50">
                  <c:v>123</c:v>
                </c:pt>
                <c:pt idx="51">
                  <c:v>130</c:v>
                </c:pt>
                <c:pt idx="52">
                  <c:v>136</c:v>
                </c:pt>
                <c:pt idx="53">
                  <c:v>141</c:v>
                </c:pt>
                <c:pt idx="54">
                  <c:v>153</c:v>
                </c:pt>
                <c:pt idx="55">
                  <c:v>153</c:v>
                </c:pt>
                <c:pt idx="56">
                  <c:v>158</c:v>
                </c:pt>
                <c:pt idx="57">
                  <c:v>165</c:v>
                </c:pt>
                <c:pt idx="58">
                  <c:v>173</c:v>
                </c:pt>
                <c:pt idx="59">
                  <c:v>175</c:v>
                </c:pt>
                <c:pt idx="60">
                  <c:v>185</c:v>
                </c:pt>
                <c:pt idx="61">
                  <c:v>193</c:v>
                </c:pt>
                <c:pt idx="62">
                  <c:v>200</c:v>
                </c:pt>
                <c:pt idx="63">
                  <c:v>211</c:v>
                </c:pt>
                <c:pt idx="64">
                  <c:v>219</c:v>
                </c:pt>
                <c:pt idx="65">
                  <c:v>223</c:v>
                </c:pt>
                <c:pt idx="66">
                  <c:v>236</c:v>
                </c:pt>
                <c:pt idx="67">
                  <c:v>243</c:v>
                </c:pt>
                <c:pt idx="68">
                  <c:v>241</c:v>
                </c:pt>
                <c:pt idx="69">
                  <c:v>245</c:v>
                </c:pt>
                <c:pt idx="70">
                  <c:v>264</c:v>
                </c:pt>
                <c:pt idx="71">
                  <c:v>275</c:v>
                </c:pt>
                <c:pt idx="72">
                  <c:v>285</c:v>
                </c:pt>
                <c:pt idx="73">
                  <c:v>295</c:v>
                </c:pt>
                <c:pt idx="74">
                  <c:v>295</c:v>
                </c:pt>
                <c:pt idx="75">
                  <c:v>296</c:v>
                </c:pt>
                <c:pt idx="76">
                  <c:v>300</c:v>
                </c:pt>
                <c:pt idx="77">
                  <c:v>311</c:v>
                </c:pt>
                <c:pt idx="78">
                  <c:v>317</c:v>
                </c:pt>
                <c:pt idx="79">
                  <c:v>325</c:v>
                </c:pt>
                <c:pt idx="80">
                  <c:v>332</c:v>
                </c:pt>
                <c:pt idx="81">
                  <c:v>332</c:v>
                </c:pt>
                <c:pt idx="82">
                  <c:v>332</c:v>
                </c:pt>
                <c:pt idx="83">
                  <c:v>332</c:v>
                </c:pt>
                <c:pt idx="84">
                  <c:v>332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Sector Assembled Planned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(Data!$G$2:$G$91,Data!$G$91:$G$104)</c:f>
              <c:numCache>
                <c:ptCount val="104"/>
                <c:pt idx="33">
                  <c:v>0</c:v>
                </c:pt>
                <c:pt idx="34">
                  <c:v>6</c:v>
                </c:pt>
                <c:pt idx="35">
                  <c:v>12</c:v>
                </c:pt>
                <c:pt idx="36">
                  <c:v>18</c:v>
                </c:pt>
                <c:pt idx="37">
                  <c:v>24</c:v>
                </c:pt>
                <c:pt idx="38">
                  <c:v>30</c:v>
                </c:pt>
                <c:pt idx="39">
                  <c:v>36</c:v>
                </c:pt>
                <c:pt idx="40">
                  <c:v>42</c:v>
                </c:pt>
                <c:pt idx="41">
                  <c:v>48</c:v>
                </c:pt>
                <c:pt idx="42">
                  <c:v>54</c:v>
                </c:pt>
                <c:pt idx="43">
                  <c:v>56</c:v>
                </c:pt>
                <c:pt idx="44">
                  <c:v>60</c:v>
                </c:pt>
                <c:pt idx="45">
                  <c:v>66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78</c:v>
                </c:pt>
                <c:pt idx="50">
                  <c:v>84</c:v>
                </c:pt>
                <c:pt idx="51">
                  <c:v>91</c:v>
                </c:pt>
                <c:pt idx="52">
                  <c:v>98</c:v>
                </c:pt>
                <c:pt idx="53">
                  <c:v>105</c:v>
                </c:pt>
                <c:pt idx="54">
                  <c:v>113</c:v>
                </c:pt>
                <c:pt idx="55">
                  <c:v>121</c:v>
                </c:pt>
                <c:pt idx="56">
                  <c:v>129</c:v>
                </c:pt>
                <c:pt idx="57">
                  <c:v>137</c:v>
                </c:pt>
                <c:pt idx="58">
                  <c:v>146</c:v>
                </c:pt>
                <c:pt idx="59">
                  <c:v>155</c:v>
                </c:pt>
                <c:pt idx="60">
                  <c:v>164</c:v>
                </c:pt>
                <c:pt idx="61">
                  <c:v>173</c:v>
                </c:pt>
                <c:pt idx="62">
                  <c:v>182</c:v>
                </c:pt>
                <c:pt idx="63">
                  <c:v>191</c:v>
                </c:pt>
                <c:pt idx="64">
                  <c:v>201</c:v>
                </c:pt>
                <c:pt idx="65">
                  <c:v>211</c:v>
                </c:pt>
                <c:pt idx="66">
                  <c:v>221</c:v>
                </c:pt>
                <c:pt idx="67">
                  <c:v>231</c:v>
                </c:pt>
                <c:pt idx="68">
                  <c:v>241</c:v>
                </c:pt>
                <c:pt idx="69">
                  <c:v>251</c:v>
                </c:pt>
                <c:pt idx="70">
                  <c:v>261</c:v>
                </c:pt>
                <c:pt idx="71">
                  <c:v>271</c:v>
                </c:pt>
                <c:pt idx="72">
                  <c:v>281</c:v>
                </c:pt>
                <c:pt idx="73">
                  <c:v>291</c:v>
                </c:pt>
                <c:pt idx="74">
                  <c:v>301</c:v>
                </c:pt>
                <c:pt idx="75">
                  <c:v>311</c:v>
                </c:pt>
                <c:pt idx="76">
                  <c:v>321</c:v>
                </c:pt>
                <c:pt idx="77">
                  <c:v>331</c:v>
                </c:pt>
                <c:pt idx="78">
                  <c:v>341</c:v>
                </c:pt>
                <c:pt idx="79">
                  <c:v>348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Sector Assembled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(Data!$I$2:$I$91,Data!$I$91:$I$104)</c:f>
              <c:numCache>
                <c:ptCount val="104"/>
                <c:pt idx="33">
                  <c:v>0</c:v>
                </c:pt>
                <c:pt idx="34">
                  <c:v>6</c:v>
                </c:pt>
                <c:pt idx="35">
                  <c:v>12</c:v>
                </c:pt>
                <c:pt idx="36">
                  <c:v>12</c:v>
                </c:pt>
                <c:pt idx="37">
                  <c:v>17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24</c:v>
                </c:pt>
                <c:pt idx="43">
                  <c:v>30</c:v>
                </c:pt>
                <c:pt idx="44">
                  <c:v>36</c:v>
                </c:pt>
                <c:pt idx="45">
                  <c:v>42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57</c:v>
                </c:pt>
                <c:pt idx="50">
                  <c:v>65</c:v>
                </c:pt>
                <c:pt idx="51">
                  <c:v>72</c:v>
                </c:pt>
                <c:pt idx="52">
                  <c:v>72</c:v>
                </c:pt>
                <c:pt idx="53">
                  <c:v>77</c:v>
                </c:pt>
                <c:pt idx="54">
                  <c:v>82</c:v>
                </c:pt>
                <c:pt idx="55">
                  <c:v>87</c:v>
                </c:pt>
                <c:pt idx="56">
                  <c:v>93</c:v>
                </c:pt>
                <c:pt idx="57">
                  <c:v>102</c:v>
                </c:pt>
                <c:pt idx="58">
                  <c:v>108</c:v>
                </c:pt>
                <c:pt idx="59">
                  <c:v>116</c:v>
                </c:pt>
                <c:pt idx="60">
                  <c:v>120</c:v>
                </c:pt>
                <c:pt idx="61">
                  <c:v>123</c:v>
                </c:pt>
                <c:pt idx="62">
                  <c:v>126</c:v>
                </c:pt>
                <c:pt idx="63">
                  <c:v>132</c:v>
                </c:pt>
                <c:pt idx="64">
                  <c:v>138</c:v>
                </c:pt>
                <c:pt idx="65">
                  <c:v>144</c:v>
                </c:pt>
                <c:pt idx="66">
                  <c:v>153</c:v>
                </c:pt>
                <c:pt idx="67">
                  <c:v>158</c:v>
                </c:pt>
                <c:pt idx="68">
                  <c:v>164</c:v>
                </c:pt>
                <c:pt idx="69">
                  <c:v>170</c:v>
                </c:pt>
                <c:pt idx="70">
                  <c:v>178</c:v>
                </c:pt>
                <c:pt idx="71">
                  <c:v>184</c:v>
                </c:pt>
                <c:pt idx="72">
                  <c:v>186</c:v>
                </c:pt>
                <c:pt idx="73">
                  <c:v>192</c:v>
                </c:pt>
                <c:pt idx="74">
                  <c:v>192</c:v>
                </c:pt>
                <c:pt idx="75">
                  <c:v>198</c:v>
                </c:pt>
                <c:pt idx="76">
                  <c:v>198</c:v>
                </c:pt>
                <c:pt idx="77">
                  <c:v>205</c:v>
                </c:pt>
                <c:pt idx="78">
                  <c:v>210</c:v>
                </c:pt>
                <c:pt idx="79">
                  <c:v>217</c:v>
                </c:pt>
                <c:pt idx="80">
                  <c:v>223</c:v>
                </c:pt>
                <c:pt idx="81">
                  <c:v>229</c:v>
                </c:pt>
                <c:pt idx="82">
                  <c:v>236</c:v>
                </c:pt>
                <c:pt idx="83">
                  <c:v>244</c:v>
                </c:pt>
                <c:pt idx="84">
                  <c:v>252</c:v>
                </c:pt>
                <c:pt idx="85">
                  <c:v>252</c:v>
                </c:pt>
                <c:pt idx="86">
                  <c:v>258</c:v>
                </c:pt>
                <c:pt idx="87">
                  <c:v>264</c:v>
                </c:pt>
                <c:pt idx="88">
                  <c:v>264</c:v>
                </c:pt>
                <c:pt idx="89">
                  <c:v>264</c:v>
                </c:pt>
                <c:pt idx="90">
                  <c:v>264</c:v>
                </c:pt>
                <c:pt idx="91">
                  <c:v>264</c:v>
                </c:pt>
                <c:pt idx="92">
                  <c:v>264</c:v>
                </c:pt>
                <c:pt idx="93">
                  <c:v>264</c:v>
                </c:pt>
                <c:pt idx="94">
                  <c:v>267</c:v>
                </c:pt>
                <c:pt idx="95">
                  <c:v>272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Data!$J$1</c:f>
              <c:strCache>
                <c:ptCount val="1"/>
                <c:pt idx="0">
                  <c:v>Sector Tested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(Data!$J$2:$J$91,Data!$J$91:$J$104)</c:f>
              <c:numCache>
                <c:ptCount val="104"/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9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21</c:v>
                </c:pt>
                <c:pt idx="45">
                  <c:v>27</c:v>
                </c:pt>
                <c:pt idx="46">
                  <c:v>33</c:v>
                </c:pt>
                <c:pt idx="47">
                  <c:v>36</c:v>
                </c:pt>
                <c:pt idx="48">
                  <c:v>36</c:v>
                </c:pt>
                <c:pt idx="49">
                  <c:v>42</c:v>
                </c:pt>
                <c:pt idx="50">
                  <c:v>48</c:v>
                </c:pt>
                <c:pt idx="51">
                  <c:v>54</c:v>
                </c:pt>
                <c:pt idx="52">
                  <c:v>61</c:v>
                </c:pt>
                <c:pt idx="53">
                  <c:v>68</c:v>
                </c:pt>
                <c:pt idx="54">
                  <c:v>76</c:v>
                </c:pt>
                <c:pt idx="55">
                  <c:v>84</c:v>
                </c:pt>
                <c:pt idx="56">
                  <c:v>92</c:v>
                </c:pt>
                <c:pt idx="57">
                  <c:v>100</c:v>
                </c:pt>
                <c:pt idx="58">
                  <c:v>108</c:v>
                </c:pt>
                <c:pt idx="59">
                  <c:v>116</c:v>
                </c:pt>
                <c:pt idx="60">
                  <c:v>125</c:v>
                </c:pt>
                <c:pt idx="61">
                  <c:v>135</c:v>
                </c:pt>
                <c:pt idx="62">
                  <c:v>145</c:v>
                </c:pt>
                <c:pt idx="63">
                  <c:v>155</c:v>
                </c:pt>
                <c:pt idx="64">
                  <c:v>165</c:v>
                </c:pt>
                <c:pt idx="65">
                  <c:v>175</c:v>
                </c:pt>
                <c:pt idx="66">
                  <c:v>185</c:v>
                </c:pt>
                <c:pt idx="67">
                  <c:v>195</c:v>
                </c:pt>
                <c:pt idx="68">
                  <c:v>205</c:v>
                </c:pt>
                <c:pt idx="69">
                  <c:v>215</c:v>
                </c:pt>
                <c:pt idx="70">
                  <c:v>225</c:v>
                </c:pt>
                <c:pt idx="71">
                  <c:v>235</c:v>
                </c:pt>
                <c:pt idx="72">
                  <c:v>246</c:v>
                </c:pt>
                <c:pt idx="73">
                  <c:v>257</c:v>
                </c:pt>
                <c:pt idx="74">
                  <c:v>268</c:v>
                </c:pt>
                <c:pt idx="75">
                  <c:v>279</c:v>
                </c:pt>
                <c:pt idx="76">
                  <c:v>290</c:v>
                </c:pt>
                <c:pt idx="77">
                  <c:v>301</c:v>
                </c:pt>
                <c:pt idx="78">
                  <c:v>312</c:v>
                </c:pt>
                <c:pt idx="79">
                  <c:v>324</c:v>
                </c:pt>
                <c:pt idx="80">
                  <c:v>336</c:v>
                </c:pt>
                <c:pt idx="81">
                  <c:v>348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Data!$K$1</c:f>
              <c:strCache>
                <c:ptCount val="1"/>
                <c:pt idx="0">
                  <c:v>Sector Tested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(Data!$K$2:$K$91,Data!$K$91:$K$104)</c:f>
              <c:numCache>
                <c:ptCount val="104"/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6</c:v>
                </c:pt>
                <c:pt idx="43">
                  <c:v>12</c:v>
                </c:pt>
                <c:pt idx="44">
                  <c:v>18</c:v>
                </c:pt>
                <c:pt idx="45">
                  <c:v>18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36</c:v>
                </c:pt>
                <c:pt idx="50">
                  <c:v>48</c:v>
                </c:pt>
                <c:pt idx="51">
                  <c:v>60</c:v>
                </c:pt>
                <c:pt idx="52">
                  <c:v>66</c:v>
                </c:pt>
                <c:pt idx="53">
                  <c:v>72</c:v>
                </c:pt>
                <c:pt idx="54">
                  <c:v>78</c:v>
                </c:pt>
                <c:pt idx="55">
                  <c:v>84</c:v>
                </c:pt>
                <c:pt idx="56">
                  <c:v>90</c:v>
                </c:pt>
                <c:pt idx="57">
                  <c:v>96</c:v>
                </c:pt>
                <c:pt idx="58">
                  <c:v>102</c:v>
                </c:pt>
                <c:pt idx="59">
                  <c:v>108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126</c:v>
                </c:pt>
                <c:pt idx="64">
                  <c:v>132</c:v>
                </c:pt>
                <c:pt idx="65">
                  <c:v>138</c:v>
                </c:pt>
                <c:pt idx="66">
                  <c:v>144</c:v>
                </c:pt>
                <c:pt idx="67">
                  <c:v>150</c:v>
                </c:pt>
                <c:pt idx="68">
                  <c:v>162</c:v>
                </c:pt>
                <c:pt idx="69">
                  <c:v>162</c:v>
                </c:pt>
                <c:pt idx="70">
                  <c:v>168</c:v>
                </c:pt>
                <c:pt idx="71">
                  <c:v>174</c:v>
                </c:pt>
                <c:pt idx="72">
                  <c:v>180</c:v>
                </c:pt>
                <c:pt idx="73">
                  <c:v>186</c:v>
                </c:pt>
                <c:pt idx="74">
                  <c:v>192</c:v>
                </c:pt>
                <c:pt idx="75">
                  <c:v>198</c:v>
                </c:pt>
                <c:pt idx="76">
                  <c:v>198</c:v>
                </c:pt>
                <c:pt idx="77">
                  <c:v>198</c:v>
                </c:pt>
                <c:pt idx="78">
                  <c:v>198</c:v>
                </c:pt>
                <c:pt idx="79">
                  <c:v>204</c:v>
                </c:pt>
                <c:pt idx="80">
                  <c:v>210</c:v>
                </c:pt>
                <c:pt idx="81">
                  <c:v>222</c:v>
                </c:pt>
                <c:pt idx="82">
                  <c:v>228</c:v>
                </c:pt>
                <c:pt idx="83">
                  <c:v>234</c:v>
                </c:pt>
                <c:pt idx="84">
                  <c:v>246</c:v>
                </c:pt>
                <c:pt idx="85">
                  <c:v>246</c:v>
                </c:pt>
                <c:pt idx="86">
                  <c:v>252</c:v>
                </c:pt>
                <c:pt idx="87">
                  <c:v>258</c:v>
                </c:pt>
                <c:pt idx="88">
                  <c:v>264</c:v>
                </c:pt>
                <c:pt idx="89">
                  <c:v>264</c:v>
                </c:pt>
                <c:pt idx="90">
                  <c:v>264</c:v>
                </c:pt>
                <c:pt idx="91">
                  <c:v>264</c:v>
                </c:pt>
                <c:pt idx="92">
                  <c:v>264</c:v>
                </c:pt>
                <c:pt idx="93">
                  <c:v>264</c:v>
                </c:pt>
                <c:pt idx="94">
                  <c:v>264</c:v>
                </c:pt>
                <c:pt idx="95">
                  <c:v>264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Modules on Disks Planned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(Data!$L$2:$L$91,Data!$L$91:$L$104)</c:f>
              <c:numCache>
                <c:ptCount val="104"/>
                <c:pt idx="49">
                  <c:v>0</c:v>
                </c:pt>
                <c:pt idx="50">
                  <c:v>6</c:v>
                </c:pt>
                <c:pt idx="51">
                  <c:v>12</c:v>
                </c:pt>
                <c:pt idx="52">
                  <c:v>18</c:v>
                </c:pt>
                <c:pt idx="53">
                  <c:v>24</c:v>
                </c:pt>
                <c:pt idx="54">
                  <c:v>30</c:v>
                </c:pt>
                <c:pt idx="55">
                  <c:v>36</c:v>
                </c:pt>
                <c:pt idx="56">
                  <c:v>42</c:v>
                </c:pt>
                <c:pt idx="57">
                  <c:v>48</c:v>
                </c:pt>
                <c:pt idx="58">
                  <c:v>48</c:v>
                </c:pt>
                <c:pt idx="59">
                  <c:v>54</c:v>
                </c:pt>
                <c:pt idx="60">
                  <c:v>60</c:v>
                </c:pt>
                <c:pt idx="61">
                  <c:v>72</c:v>
                </c:pt>
                <c:pt idx="62">
                  <c:v>84</c:v>
                </c:pt>
                <c:pt idx="63">
                  <c:v>96</c:v>
                </c:pt>
                <c:pt idx="64">
                  <c:v>96</c:v>
                </c:pt>
                <c:pt idx="65">
                  <c:v>108</c:v>
                </c:pt>
                <c:pt idx="66">
                  <c:v>120</c:v>
                </c:pt>
                <c:pt idx="67">
                  <c:v>132</c:v>
                </c:pt>
                <c:pt idx="68">
                  <c:v>144</c:v>
                </c:pt>
                <c:pt idx="69">
                  <c:v>144</c:v>
                </c:pt>
                <c:pt idx="70">
                  <c:v>156</c:v>
                </c:pt>
                <c:pt idx="71">
                  <c:v>168</c:v>
                </c:pt>
                <c:pt idx="72">
                  <c:v>180</c:v>
                </c:pt>
                <c:pt idx="73">
                  <c:v>192</c:v>
                </c:pt>
                <c:pt idx="74">
                  <c:v>192</c:v>
                </c:pt>
                <c:pt idx="75">
                  <c:v>204</c:v>
                </c:pt>
                <c:pt idx="76">
                  <c:v>216</c:v>
                </c:pt>
                <c:pt idx="77">
                  <c:v>228</c:v>
                </c:pt>
                <c:pt idx="78">
                  <c:v>240</c:v>
                </c:pt>
                <c:pt idx="79">
                  <c:v>240</c:v>
                </c:pt>
                <c:pt idx="80">
                  <c:v>252</c:v>
                </c:pt>
                <c:pt idx="81">
                  <c:v>264</c:v>
                </c:pt>
                <c:pt idx="82">
                  <c:v>276</c:v>
                </c:pt>
                <c:pt idx="83">
                  <c:v>288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Data!$M$1</c:f>
              <c:strCache>
                <c:ptCount val="1"/>
                <c:pt idx="0">
                  <c:v>Modules on Disks Actual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(Data!$A$2:$A$91,Data!$A$91:$A$104)</c:f>
              <c:strCache>
                <c:ptCount val="104"/>
                <c:pt idx="0">
                  <c:v>38019</c:v>
                </c:pt>
                <c:pt idx="1">
                  <c:v>38026</c:v>
                </c:pt>
                <c:pt idx="2">
                  <c:v>38033</c:v>
                </c:pt>
                <c:pt idx="3">
                  <c:v>38040</c:v>
                </c:pt>
                <c:pt idx="4">
                  <c:v>38047</c:v>
                </c:pt>
                <c:pt idx="5">
                  <c:v>38054</c:v>
                </c:pt>
                <c:pt idx="6">
                  <c:v>38061</c:v>
                </c:pt>
                <c:pt idx="7">
                  <c:v>38068</c:v>
                </c:pt>
                <c:pt idx="8">
                  <c:v>38075</c:v>
                </c:pt>
                <c:pt idx="9">
                  <c:v>38082</c:v>
                </c:pt>
                <c:pt idx="10">
                  <c:v>38089</c:v>
                </c:pt>
                <c:pt idx="11">
                  <c:v>38096</c:v>
                </c:pt>
                <c:pt idx="12">
                  <c:v>38103</c:v>
                </c:pt>
                <c:pt idx="13">
                  <c:v>38110</c:v>
                </c:pt>
                <c:pt idx="14">
                  <c:v>38117</c:v>
                </c:pt>
                <c:pt idx="15">
                  <c:v>38124</c:v>
                </c:pt>
                <c:pt idx="16">
                  <c:v>38131</c:v>
                </c:pt>
                <c:pt idx="17">
                  <c:v>38138</c:v>
                </c:pt>
                <c:pt idx="18">
                  <c:v>38145</c:v>
                </c:pt>
                <c:pt idx="19">
                  <c:v>38152</c:v>
                </c:pt>
                <c:pt idx="20">
                  <c:v>38159</c:v>
                </c:pt>
                <c:pt idx="21">
                  <c:v>38166</c:v>
                </c:pt>
                <c:pt idx="22">
                  <c:v>38173</c:v>
                </c:pt>
                <c:pt idx="23">
                  <c:v>38180</c:v>
                </c:pt>
                <c:pt idx="24">
                  <c:v>38187</c:v>
                </c:pt>
                <c:pt idx="25">
                  <c:v>38194</c:v>
                </c:pt>
                <c:pt idx="26">
                  <c:v>38201</c:v>
                </c:pt>
                <c:pt idx="27">
                  <c:v>38208</c:v>
                </c:pt>
                <c:pt idx="28">
                  <c:v>38215</c:v>
                </c:pt>
                <c:pt idx="29">
                  <c:v>38222</c:v>
                </c:pt>
                <c:pt idx="30">
                  <c:v>38229</c:v>
                </c:pt>
                <c:pt idx="31">
                  <c:v>38236</c:v>
                </c:pt>
                <c:pt idx="32">
                  <c:v>38243</c:v>
                </c:pt>
                <c:pt idx="33">
                  <c:v>38250</c:v>
                </c:pt>
                <c:pt idx="34">
                  <c:v>38257</c:v>
                </c:pt>
                <c:pt idx="35">
                  <c:v>38264</c:v>
                </c:pt>
                <c:pt idx="36">
                  <c:v>38271</c:v>
                </c:pt>
                <c:pt idx="37">
                  <c:v>38278</c:v>
                </c:pt>
                <c:pt idx="38">
                  <c:v>38285</c:v>
                </c:pt>
                <c:pt idx="39">
                  <c:v>38292</c:v>
                </c:pt>
                <c:pt idx="40">
                  <c:v>38299</c:v>
                </c:pt>
                <c:pt idx="41">
                  <c:v>38306</c:v>
                </c:pt>
                <c:pt idx="42">
                  <c:v>38313</c:v>
                </c:pt>
                <c:pt idx="43">
                  <c:v>38320</c:v>
                </c:pt>
                <c:pt idx="44">
                  <c:v>38327</c:v>
                </c:pt>
                <c:pt idx="45">
                  <c:v>38334</c:v>
                </c:pt>
                <c:pt idx="46">
                  <c:v>38341</c:v>
                </c:pt>
                <c:pt idx="47">
                  <c:v>38348</c:v>
                </c:pt>
                <c:pt idx="48">
                  <c:v>38355</c:v>
                </c:pt>
                <c:pt idx="49">
                  <c:v>38362</c:v>
                </c:pt>
                <c:pt idx="50">
                  <c:v>38369</c:v>
                </c:pt>
                <c:pt idx="51">
                  <c:v>38376</c:v>
                </c:pt>
                <c:pt idx="52">
                  <c:v>38383</c:v>
                </c:pt>
                <c:pt idx="53">
                  <c:v>38390</c:v>
                </c:pt>
                <c:pt idx="54">
                  <c:v>38397</c:v>
                </c:pt>
                <c:pt idx="55">
                  <c:v>38404</c:v>
                </c:pt>
                <c:pt idx="56">
                  <c:v>38411</c:v>
                </c:pt>
                <c:pt idx="57">
                  <c:v>38418</c:v>
                </c:pt>
                <c:pt idx="58">
                  <c:v>38425</c:v>
                </c:pt>
                <c:pt idx="59">
                  <c:v>38432</c:v>
                </c:pt>
                <c:pt idx="60">
                  <c:v>38439</c:v>
                </c:pt>
                <c:pt idx="61">
                  <c:v>38446</c:v>
                </c:pt>
                <c:pt idx="62">
                  <c:v>38453</c:v>
                </c:pt>
                <c:pt idx="63">
                  <c:v>38460</c:v>
                </c:pt>
                <c:pt idx="64">
                  <c:v>38467</c:v>
                </c:pt>
                <c:pt idx="65">
                  <c:v>38474</c:v>
                </c:pt>
                <c:pt idx="66">
                  <c:v>38481</c:v>
                </c:pt>
                <c:pt idx="67">
                  <c:v>38488</c:v>
                </c:pt>
                <c:pt idx="68">
                  <c:v>38495</c:v>
                </c:pt>
                <c:pt idx="69">
                  <c:v>38502</c:v>
                </c:pt>
                <c:pt idx="70">
                  <c:v>38509</c:v>
                </c:pt>
                <c:pt idx="71">
                  <c:v>38516</c:v>
                </c:pt>
                <c:pt idx="72">
                  <c:v>38523</c:v>
                </c:pt>
                <c:pt idx="73">
                  <c:v>38530</c:v>
                </c:pt>
                <c:pt idx="74">
                  <c:v>38537</c:v>
                </c:pt>
                <c:pt idx="75">
                  <c:v>38544</c:v>
                </c:pt>
                <c:pt idx="76">
                  <c:v>38551</c:v>
                </c:pt>
                <c:pt idx="77">
                  <c:v>38558</c:v>
                </c:pt>
                <c:pt idx="78">
                  <c:v>38565</c:v>
                </c:pt>
                <c:pt idx="79">
                  <c:v>38572</c:v>
                </c:pt>
                <c:pt idx="80">
                  <c:v>38579</c:v>
                </c:pt>
                <c:pt idx="81">
                  <c:v>38586</c:v>
                </c:pt>
                <c:pt idx="82">
                  <c:v>38593</c:v>
                </c:pt>
                <c:pt idx="83">
                  <c:v>38600</c:v>
                </c:pt>
                <c:pt idx="84">
                  <c:v>38607</c:v>
                </c:pt>
                <c:pt idx="85">
                  <c:v>38614</c:v>
                </c:pt>
                <c:pt idx="86">
                  <c:v>38621</c:v>
                </c:pt>
                <c:pt idx="87">
                  <c:v>38628</c:v>
                </c:pt>
                <c:pt idx="88">
                  <c:v>38635</c:v>
                </c:pt>
                <c:pt idx="89">
                  <c:v>38642</c:v>
                </c:pt>
                <c:pt idx="90">
                  <c:v>38642</c:v>
                </c:pt>
                <c:pt idx="91">
                  <c:v>38649</c:v>
                </c:pt>
                <c:pt idx="92">
                  <c:v>38656</c:v>
                </c:pt>
                <c:pt idx="93">
                  <c:v>38663</c:v>
                </c:pt>
                <c:pt idx="94">
                  <c:v>38670</c:v>
                </c:pt>
                <c:pt idx="95">
                  <c:v>38677</c:v>
                </c:pt>
                <c:pt idx="96">
                  <c:v>38684</c:v>
                </c:pt>
                <c:pt idx="97">
                  <c:v>38691</c:v>
                </c:pt>
                <c:pt idx="98">
                  <c:v>38698</c:v>
                </c:pt>
                <c:pt idx="99">
                  <c:v>38705</c:v>
                </c:pt>
                <c:pt idx="100">
                  <c:v>38712</c:v>
                </c:pt>
                <c:pt idx="101">
                  <c:v>38719</c:v>
                </c:pt>
                <c:pt idx="102">
                  <c:v>38726</c:v>
                </c:pt>
                <c:pt idx="103">
                  <c:v>38733</c:v>
                </c:pt>
              </c:strCache>
            </c:strRef>
          </c:xVal>
          <c:yVal>
            <c:numRef>
              <c:f>(Data!$M$2:$M$91,Data!$M$91:$M$104)</c:f>
              <c:numCache>
                <c:ptCount val="104"/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12</c:v>
                </c:pt>
                <c:pt idx="61">
                  <c:v>24</c:v>
                </c:pt>
                <c:pt idx="62">
                  <c:v>48</c:v>
                </c:pt>
                <c:pt idx="63">
                  <c:v>72</c:v>
                </c:pt>
                <c:pt idx="64">
                  <c:v>72</c:v>
                </c:pt>
                <c:pt idx="65">
                  <c:v>72</c:v>
                </c:pt>
                <c:pt idx="66">
                  <c:v>72</c:v>
                </c:pt>
                <c:pt idx="67">
                  <c:v>72</c:v>
                </c:pt>
                <c:pt idx="68">
                  <c:v>72</c:v>
                </c:pt>
                <c:pt idx="69">
                  <c:v>36</c:v>
                </c:pt>
                <c:pt idx="70">
                  <c:v>84</c:v>
                </c:pt>
                <c:pt idx="71">
                  <c:v>96</c:v>
                </c:pt>
                <c:pt idx="72">
                  <c:v>96</c:v>
                </c:pt>
                <c:pt idx="73">
                  <c:v>96</c:v>
                </c:pt>
                <c:pt idx="74">
                  <c:v>96</c:v>
                </c:pt>
                <c:pt idx="75">
                  <c:v>96</c:v>
                </c:pt>
                <c:pt idx="76">
                  <c:v>96</c:v>
                </c:pt>
                <c:pt idx="77">
                  <c:v>96</c:v>
                </c:pt>
                <c:pt idx="78">
                  <c:v>96</c:v>
                </c:pt>
                <c:pt idx="79">
                  <c:v>96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12</c:v>
                </c:pt>
                <c:pt idx="84">
                  <c:v>30</c:v>
                </c:pt>
                <c:pt idx="85">
                  <c:v>42</c:v>
                </c:pt>
                <c:pt idx="86">
                  <c:v>54</c:v>
                </c:pt>
                <c:pt idx="87">
                  <c:v>72</c:v>
                </c:pt>
                <c:pt idx="88">
                  <c:v>102</c:v>
                </c:pt>
                <c:pt idx="89">
                  <c:v>144</c:v>
                </c:pt>
                <c:pt idx="90">
                  <c:v>144</c:v>
                </c:pt>
                <c:pt idx="91">
                  <c:v>150</c:v>
                </c:pt>
                <c:pt idx="92">
                  <c:v>156</c:v>
                </c:pt>
                <c:pt idx="93">
                  <c:v>168</c:v>
                </c:pt>
                <c:pt idx="94">
                  <c:v>192</c:v>
                </c:pt>
                <c:pt idx="95">
                  <c:v>192</c:v>
                </c:pt>
              </c:numCache>
            </c:numRef>
          </c:yVal>
          <c:smooth val="1"/>
        </c:ser>
        <c:axId val="20486142"/>
        <c:axId val="50157551"/>
      </c:scatterChart>
      <c:val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crossBetween val="midCat"/>
        <c:dispUnits/>
      </c:valAx>
      <c:valAx>
        <c:axId val="501575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861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0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Header>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0.08475</cdr:y>
    </cdr:from>
    <cdr:to>
      <cdr:x>0.65475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495300"/>
          <a:ext cx="1838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Actuals as of November 21, 2005</a:t>
          </a:r>
        </a:p>
      </cdr:txBody>
    </cdr:sp>
  </cdr:relSizeAnchor>
  <cdr:relSizeAnchor xmlns:cdr="http://schemas.openxmlformats.org/drawingml/2006/chartDrawing">
    <cdr:from>
      <cdr:x>0.0935</cdr:x>
      <cdr:y>0.62275</cdr:y>
    </cdr:from>
    <cdr:to>
      <cdr:x>0.31575</cdr:x>
      <cdr:y>0.66025</cdr:y>
    </cdr:to>
    <cdr:sp>
      <cdr:nvSpPr>
        <cdr:cNvPr id="2" name="TextBox 4"/>
        <cdr:cNvSpPr txBox="1">
          <a:spLocks noChangeArrowheads="1"/>
        </cdr:cNvSpPr>
      </cdr:nvSpPr>
      <cdr:spPr>
        <a:xfrm>
          <a:off x="809625" y="3686175"/>
          <a:ext cx="1924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Planning as of September 20, 2004</a:t>
          </a:r>
        </a:p>
      </cdr:txBody>
    </cdr:sp>
  </cdr:relSizeAnchor>
  <cdr:relSizeAnchor xmlns:cdr="http://schemas.openxmlformats.org/drawingml/2006/chartDrawing">
    <cdr:from>
      <cdr:x>0.11825</cdr:x>
      <cdr:y>0.82775</cdr:y>
    </cdr:from>
    <cdr:to>
      <cdr:x>0.24725</cdr:x>
      <cdr:y>0.86525</cdr:y>
    </cdr:to>
    <cdr:sp>
      <cdr:nvSpPr>
        <cdr:cNvPr id="3" name="TextBox 5"/>
        <cdr:cNvSpPr txBox="1">
          <a:spLocks noChangeArrowheads="1"/>
        </cdr:cNvSpPr>
      </cdr:nvSpPr>
      <cdr:spPr>
        <a:xfrm>
          <a:off x="1019175" y="4905375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FE-I3 modules only</a:t>
          </a:r>
        </a:p>
      </cdr:txBody>
    </cdr:sp>
  </cdr:relSizeAnchor>
  <cdr:relSizeAnchor xmlns:cdr="http://schemas.openxmlformats.org/drawingml/2006/chartDrawing">
    <cdr:from>
      <cdr:x>0.643</cdr:x>
      <cdr:y>0.32375</cdr:y>
    </cdr:from>
    <cdr:to>
      <cdr:x>0.65175</cdr:x>
      <cdr:y>0.33325</cdr:y>
    </cdr:to>
    <cdr:sp>
      <cdr:nvSpPr>
        <cdr:cNvPr id="4" name="AutoShape 7"/>
        <cdr:cNvSpPr>
          <a:spLocks/>
        </cdr:cNvSpPr>
      </cdr:nvSpPr>
      <cdr:spPr>
        <a:xfrm>
          <a:off x="5572125" y="1914525"/>
          <a:ext cx="76200" cy="571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0.6575</cdr:x>
      <cdr:y>0.33325</cdr:y>
    </cdr:from>
    <cdr:to>
      <cdr:x>0.66625</cdr:x>
      <cdr:y>0.3425</cdr:y>
    </cdr:to>
    <cdr:sp>
      <cdr:nvSpPr>
        <cdr:cNvPr id="5" name="AutoShape 8"/>
        <cdr:cNvSpPr>
          <a:spLocks/>
        </cdr:cNvSpPr>
      </cdr:nvSpPr>
      <cdr:spPr>
        <a:xfrm>
          <a:off x="5695950" y="1971675"/>
          <a:ext cx="76200" cy="571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0.66625</cdr:x>
      <cdr:y>0.4605</cdr:y>
    </cdr:from>
    <cdr:to>
      <cdr:x>0.67475</cdr:x>
      <cdr:y>0.46975</cdr:y>
    </cdr:to>
    <cdr:sp>
      <cdr:nvSpPr>
        <cdr:cNvPr id="6" name="AutoShape 9"/>
        <cdr:cNvSpPr>
          <a:spLocks/>
        </cdr:cNvSpPr>
      </cdr:nvSpPr>
      <cdr:spPr>
        <a:xfrm>
          <a:off x="5772150" y="2724150"/>
          <a:ext cx="76200" cy="571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</cdr:x>
      <cdr:y>0.4605</cdr:y>
    </cdr:from>
    <cdr:to>
      <cdr:x>0.7045</cdr:x>
      <cdr:y>0.46975</cdr:y>
    </cdr:to>
    <cdr:sp>
      <cdr:nvSpPr>
        <cdr:cNvPr id="7" name="AutoShape 10"/>
        <cdr:cNvSpPr>
          <a:spLocks/>
        </cdr:cNvSpPr>
      </cdr:nvSpPr>
      <cdr:spPr>
        <a:xfrm>
          <a:off x="6038850" y="2724150"/>
          <a:ext cx="76200" cy="571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0.4595</cdr:y>
    </cdr:from>
    <cdr:to>
      <cdr:x>0.754</cdr:x>
      <cdr:y>0.469</cdr:y>
    </cdr:to>
    <cdr:sp>
      <cdr:nvSpPr>
        <cdr:cNvPr id="8" name="AutoShape 11"/>
        <cdr:cNvSpPr>
          <a:spLocks/>
        </cdr:cNvSpPr>
      </cdr:nvSpPr>
      <cdr:spPr>
        <a:xfrm>
          <a:off x="6467475" y="2724150"/>
          <a:ext cx="76200" cy="571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0.81625</cdr:x>
      <cdr:y>0.375</cdr:y>
    </cdr:from>
    <cdr:to>
      <cdr:x>0.82475</cdr:x>
      <cdr:y>0.3845</cdr:y>
    </cdr:to>
    <cdr:sp>
      <cdr:nvSpPr>
        <cdr:cNvPr id="9" name="AutoShape 12"/>
        <cdr:cNvSpPr>
          <a:spLocks/>
        </cdr:cNvSpPr>
      </cdr:nvSpPr>
      <cdr:spPr>
        <a:xfrm>
          <a:off x="7077075" y="2219325"/>
          <a:ext cx="76200" cy="5715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0.82475</cdr:x>
      <cdr:y>0.3655</cdr:y>
    </cdr:from>
    <cdr:to>
      <cdr:x>0.86375</cdr:x>
      <cdr:y>0.403</cdr:y>
    </cdr:to>
    <cdr:sp>
      <cdr:nvSpPr>
        <cdr:cNvPr id="10" name="TextBox 13"/>
        <cdr:cNvSpPr txBox="1">
          <a:spLocks noChangeArrowheads="1"/>
        </cdr:cNvSpPr>
      </cdr:nvSpPr>
      <cdr:spPr>
        <a:xfrm>
          <a:off x="7153275" y="2162175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2-hit</a:t>
          </a:r>
        </a:p>
      </cdr:txBody>
    </cdr:sp>
  </cdr:relSizeAnchor>
  <cdr:relSizeAnchor xmlns:cdr="http://schemas.openxmlformats.org/drawingml/2006/chartDrawing">
    <cdr:from>
      <cdr:x>0.8</cdr:x>
      <cdr:y>0.364</cdr:y>
    </cdr:from>
    <cdr:to>
      <cdr:x>0.87775</cdr:x>
      <cdr:y>0.416</cdr:y>
    </cdr:to>
    <cdr:sp>
      <cdr:nvSpPr>
        <cdr:cNvPr id="11" name="Rectangle 14"/>
        <cdr:cNvSpPr>
          <a:spLocks/>
        </cdr:cNvSpPr>
      </cdr:nvSpPr>
      <cdr:spPr>
        <a:xfrm>
          <a:off x="6934200" y="2152650"/>
          <a:ext cx="676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="75" zoomScaleNormal="75" workbookViewId="0" topLeftCell="A1">
      <pane ySplit="945" topLeftCell="BM74" activePane="bottomLeft" state="split"/>
      <selection pane="topLeft" activeCell="G1" sqref="G1"/>
      <selection pane="bottomLeft" activeCell="M95" sqref="M95:M96"/>
    </sheetView>
  </sheetViews>
  <sheetFormatPr defaultColWidth="9.140625" defaultRowHeight="12.75"/>
  <cols>
    <col min="1" max="1" width="9.7109375" style="0" bestFit="1" customWidth="1"/>
    <col min="2" max="5" width="9.421875" style="0" customWidth="1"/>
    <col min="6" max="7" width="9.28125" style="0" bestFit="1" customWidth="1"/>
    <col min="10" max="10" width="9.28125" style="0" bestFit="1" customWidth="1"/>
    <col min="12" max="12" width="9.28125" style="0" bestFit="1" customWidth="1"/>
  </cols>
  <sheetData>
    <row r="1" spans="1:13" ht="63.75">
      <c r="A1" t="s">
        <v>0</v>
      </c>
      <c r="B1" s="2" t="s">
        <v>6</v>
      </c>
      <c r="C1" s="2" t="s">
        <v>7</v>
      </c>
      <c r="D1" s="2" t="s">
        <v>11</v>
      </c>
      <c r="E1" s="2" t="s">
        <v>12</v>
      </c>
      <c r="F1" s="2" t="s">
        <v>1</v>
      </c>
      <c r="G1" s="2" t="s">
        <v>2</v>
      </c>
      <c r="H1" s="2" t="s">
        <v>8</v>
      </c>
      <c r="I1" s="2" t="s">
        <v>3</v>
      </c>
      <c r="J1" s="2" t="s">
        <v>4</v>
      </c>
      <c r="K1" s="2" t="s">
        <v>5</v>
      </c>
      <c r="L1" s="2" t="s">
        <v>9</v>
      </c>
      <c r="M1" s="2" t="s">
        <v>10</v>
      </c>
    </row>
    <row r="2" spans="1:16" ht="12.75">
      <c r="A2" s="1">
        <v>38019</v>
      </c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O2" s="3"/>
      <c r="P2" s="3"/>
    </row>
    <row r="3" spans="1:16" ht="12.75">
      <c r="A3" s="1">
        <v>38026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O3" s="3"/>
      <c r="P3" s="3"/>
    </row>
    <row r="4" spans="1:16" ht="12.75">
      <c r="A4" s="1">
        <v>38033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O4" s="3"/>
      <c r="P4" s="3"/>
    </row>
    <row r="5" spans="1:16" ht="12.75">
      <c r="A5" s="1">
        <v>38040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O5" s="3"/>
      <c r="P5" s="3"/>
    </row>
    <row r="6" spans="1:16" ht="12.75">
      <c r="A6" s="1">
        <v>38047</v>
      </c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O6" s="3"/>
      <c r="P6" s="3"/>
    </row>
    <row r="7" spans="1:16" ht="12.75">
      <c r="A7" s="1">
        <v>38054</v>
      </c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O7" s="3"/>
      <c r="P7" s="3"/>
    </row>
    <row r="8" spans="1:16" ht="12.75">
      <c r="A8" s="1">
        <v>38061</v>
      </c>
      <c r="B8" s="3"/>
      <c r="C8" s="3"/>
      <c r="D8" s="3"/>
      <c r="E8" s="3"/>
      <c r="F8" s="2"/>
      <c r="G8" s="2"/>
      <c r="H8" s="2"/>
      <c r="I8" s="2"/>
      <c r="J8" s="2"/>
      <c r="K8" s="2"/>
      <c r="L8" s="2"/>
      <c r="M8" s="2"/>
      <c r="O8" s="3"/>
      <c r="P8" s="3"/>
    </row>
    <row r="9" spans="1:16" ht="12.75">
      <c r="A9" s="1">
        <v>38068</v>
      </c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O9" s="3"/>
      <c r="P9" s="3"/>
    </row>
    <row r="10" spans="1:16" ht="12.75">
      <c r="A10" s="1">
        <v>38075</v>
      </c>
      <c r="B10" s="3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O10" s="3"/>
      <c r="P10" s="3"/>
    </row>
    <row r="11" spans="1:16" ht="12.75">
      <c r="A11" s="1">
        <v>38082</v>
      </c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  <c r="M11" s="2"/>
      <c r="O11" s="3"/>
      <c r="P11" s="3"/>
    </row>
    <row r="12" spans="1:16" ht="12.75">
      <c r="A12" s="1">
        <v>38089</v>
      </c>
      <c r="B12" s="3">
        <v>2</v>
      </c>
      <c r="C12" s="3">
        <v>2</v>
      </c>
      <c r="D12" s="3">
        <v>0</v>
      </c>
      <c r="E12" s="3">
        <v>0</v>
      </c>
      <c r="F12" s="2"/>
      <c r="G12" s="2"/>
      <c r="H12" s="2"/>
      <c r="I12" s="2"/>
      <c r="J12" s="2"/>
      <c r="K12" s="2"/>
      <c r="L12" s="2"/>
      <c r="M12" s="2"/>
      <c r="N12" s="3">
        <v>0</v>
      </c>
      <c r="O12" s="3">
        <f>N12+2</f>
        <v>2</v>
      </c>
      <c r="P12" s="3"/>
    </row>
    <row r="13" spans="1:16" ht="12.75">
      <c r="A13" s="1">
        <v>38096</v>
      </c>
      <c r="B13" s="3">
        <v>7</v>
      </c>
      <c r="C13" s="3">
        <v>7</v>
      </c>
      <c r="D13" s="3">
        <v>3</v>
      </c>
      <c r="E13" s="3">
        <v>3</v>
      </c>
      <c r="F13" s="2"/>
      <c r="G13" s="2"/>
      <c r="H13" s="2"/>
      <c r="I13" s="2"/>
      <c r="J13" s="2"/>
      <c r="K13" s="2"/>
      <c r="L13" s="2"/>
      <c r="M13" s="2"/>
      <c r="N13" s="3">
        <v>5</v>
      </c>
      <c r="O13" s="3">
        <f aca="true" t="shared" si="0" ref="O13:O76">N13+2</f>
        <v>7</v>
      </c>
      <c r="P13" s="3"/>
    </row>
    <row r="14" spans="1:16" ht="12.75">
      <c r="A14" s="1">
        <v>38103</v>
      </c>
      <c r="B14" s="3">
        <v>7</v>
      </c>
      <c r="C14" s="3">
        <v>7</v>
      </c>
      <c r="D14" s="3">
        <v>5</v>
      </c>
      <c r="E14" s="3">
        <v>5</v>
      </c>
      <c r="F14" s="2"/>
      <c r="G14" s="2"/>
      <c r="H14" s="2"/>
      <c r="I14" s="2"/>
      <c r="J14" s="2"/>
      <c r="K14" s="2"/>
      <c r="L14" s="2"/>
      <c r="M14" s="2"/>
      <c r="N14" s="3">
        <v>5</v>
      </c>
      <c r="O14" s="3">
        <f t="shared" si="0"/>
        <v>7</v>
      </c>
      <c r="P14" s="3"/>
    </row>
    <row r="15" spans="1:16" ht="12.75">
      <c r="A15" s="1">
        <v>38110</v>
      </c>
      <c r="B15" s="3">
        <v>7</v>
      </c>
      <c r="C15" s="3">
        <v>7</v>
      </c>
      <c r="D15" s="3">
        <v>5</v>
      </c>
      <c r="E15" s="3">
        <v>5</v>
      </c>
      <c r="F15" s="2"/>
      <c r="G15" s="2"/>
      <c r="H15" s="2"/>
      <c r="I15" s="2"/>
      <c r="J15" s="2"/>
      <c r="K15" s="2"/>
      <c r="L15" s="2"/>
      <c r="M15" s="2"/>
      <c r="N15" s="3">
        <v>5</v>
      </c>
      <c r="O15" s="3">
        <f t="shared" si="0"/>
        <v>7</v>
      </c>
      <c r="P15" s="3"/>
    </row>
    <row r="16" spans="1:16" ht="12.75">
      <c r="A16" s="1">
        <v>38117</v>
      </c>
      <c r="B16" s="3">
        <v>7</v>
      </c>
      <c r="C16" s="3">
        <v>7</v>
      </c>
      <c r="D16" s="3">
        <v>7</v>
      </c>
      <c r="E16" s="3">
        <v>7</v>
      </c>
      <c r="F16" s="2"/>
      <c r="G16" s="2"/>
      <c r="H16" s="2"/>
      <c r="I16" s="2"/>
      <c r="J16" s="2"/>
      <c r="K16" s="2"/>
      <c r="L16" s="2"/>
      <c r="M16" s="2"/>
      <c r="N16" s="3">
        <v>5</v>
      </c>
      <c r="O16" s="3">
        <f t="shared" si="0"/>
        <v>7</v>
      </c>
      <c r="P16" s="3"/>
    </row>
    <row r="17" spans="1:16" ht="12.75">
      <c r="A17" s="1">
        <v>38124</v>
      </c>
      <c r="B17" s="3">
        <v>11</v>
      </c>
      <c r="C17" s="3">
        <v>11</v>
      </c>
      <c r="D17" s="3">
        <v>9</v>
      </c>
      <c r="E17" s="3">
        <v>9</v>
      </c>
      <c r="F17" s="2"/>
      <c r="G17" s="2"/>
      <c r="H17" s="2"/>
      <c r="I17" s="2"/>
      <c r="J17" s="2"/>
      <c r="K17" s="2"/>
      <c r="L17" s="2"/>
      <c r="M17" s="2"/>
      <c r="N17" s="3">
        <v>9</v>
      </c>
      <c r="O17" s="3">
        <f t="shared" si="0"/>
        <v>11</v>
      </c>
      <c r="P17" s="3"/>
    </row>
    <row r="18" spans="1:16" ht="12.75">
      <c r="A18" s="1">
        <v>38131</v>
      </c>
      <c r="B18" s="3">
        <v>11</v>
      </c>
      <c r="C18" s="3">
        <v>11</v>
      </c>
      <c r="D18" s="3">
        <v>13</v>
      </c>
      <c r="E18" s="3">
        <v>13</v>
      </c>
      <c r="F18" s="2"/>
      <c r="G18" s="2"/>
      <c r="H18" s="2"/>
      <c r="I18" s="2"/>
      <c r="J18" s="2"/>
      <c r="K18" s="2"/>
      <c r="L18" s="2"/>
      <c r="M18" s="2"/>
      <c r="N18" s="3">
        <v>9</v>
      </c>
      <c r="O18" s="3">
        <f t="shared" si="0"/>
        <v>11</v>
      </c>
      <c r="P18" s="3"/>
    </row>
    <row r="19" spans="1:16" ht="12.75">
      <c r="A19" s="1">
        <v>38138</v>
      </c>
      <c r="B19" s="3">
        <v>14</v>
      </c>
      <c r="C19" s="3">
        <v>14</v>
      </c>
      <c r="D19" s="3">
        <v>13</v>
      </c>
      <c r="E19" s="3">
        <v>13</v>
      </c>
      <c r="F19" s="2"/>
      <c r="G19" s="2"/>
      <c r="H19" s="2"/>
      <c r="I19" s="2"/>
      <c r="J19" s="2"/>
      <c r="K19" s="2"/>
      <c r="L19" s="2"/>
      <c r="M19" s="2"/>
      <c r="N19" s="3">
        <v>12</v>
      </c>
      <c r="O19" s="3">
        <f t="shared" si="0"/>
        <v>14</v>
      </c>
      <c r="P19" s="3"/>
    </row>
    <row r="20" spans="1:16" ht="12.75">
      <c r="A20" s="1">
        <v>38145</v>
      </c>
      <c r="B20" s="3">
        <v>14</v>
      </c>
      <c r="C20" s="3">
        <v>14</v>
      </c>
      <c r="D20" s="3">
        <v>14</v>
      </c>
      <c r="E20" s="3">
        <v>14</v>
      </c>
      <c r="F20" s="2"/>
      <c r="G20" s="2"/>
      <c r="H20" s="2"/>
      <c r="I20" s="2"/>
      <c r="J20" s="2"/>
      <c r="K20" s="2"/>
      <c r="L20" s="2"/>
      <c r="M20" s="2"/>
      <c r="N20" s="3">
        <v>12</v>
      </c>
      <c r="O20" s="3">
        <f t="shared" si="0"/>
        <v>14</v>
      </c>
      <c r="P20" s="3"/>
    </row>
    <row r="21" spans="1:16" ht="12.75">
      <c r="A21" s="1">
        <v>38152</v>
      </c>
      <c r="B21" s="3">
        <v>17</v>
      </c>
      <c r="C21" s="3">
        <v>17</v>
      </c>
      <c r="D21" s="3">
        <v>14</v>
      </c>
      <c r="E21" s="3">
        <v>14</v>
      </c>
      <c r="F21" s="2"/>
      <c r="G21" s="2"/>
      <c r="H21" s="2"/>
      <c r="I21" s="2"/>
      <c r="J21" s="2"/>
      <c r="K21" s="2"/>
      <c r="L21" s="2"/>
      <c r="M21" s="2"/>
      <c r="N21" s="3">
        <v>15</v>
      </c>
      <c r="O21" s="3">
        <f t="shared" si="0"/>
        <v>17</v>
      </c>
      <c r="P21" s="3"/>
    </row>
    <row r="22" spans="1:16" ht="12.75">
      <c r="A22" s="1">
        <v>38159</v>
      </c>
      <c r="B22" s="3">
        <v>17</v>
      </c>
      <c r="C22" s="3">
        <v>17</v>
      </c>
      <c r="D22" s="3">
        <v>17</v>
      </c>
      <c r="E22" s="3">
        <v>17</v>
      </c>
      <c r="F22" s="2"/>
      <c r="G22" s="2"/>
      <c r="H22" s="2"/>
      <c r="I22" s="2"/>
      <c r="J22" s="2"/>
      <c r="K22" s="2"/>
      <c r="L22" s="2"/>
      <c r="M22" s="2"/>
      <c r="N22" s="3">
        <v>15</v>
      </c>
      <c r="O22" s="3">
        <f t="shared" si="0"/>
        <v>17</v>
      </c>
      <c r="P22" s="3"/>
    </row>
    <row r="23" spans="1:16" ht="12.75">
      <c r="A23" s="1">
        <v>38166</v>
      </c>
      <c r="B23" s="3">
        <v>17</v>
      </c>
      <c r="C23" s="3">
        <v>17</v>
      </c>
      <c r="D23" s="3">
        <v>20</v>
      </c>
      <c r="E23" s="3">
        <v>20</v>
      </c>
      <c r="F23" s="2"/>
      <c r="G23" s="2"/>
      <c r="H23" s="2"/>
      <c r="I23" s="2"/>
      <c r="J23" s="2"/>
      <c r="K23" s="2"/>
      <c r="L23" s="2"/>
      <c r="M23" s="2"/>
      <c r="N23" s="3">
        <v>15</v>
      </c>
      <c r="O23" s="3">
        <f t="shared" si="0"/>
        <v>17</v>
      </c>
      <c r="P23" s="3"/>
    </row>
    <row r="24" spans="1:16" ht="12.75">
      <c r="A24" s="1">
        <v>38173</v>
      </c>
      <c r="B24" s="3">
        <v>22</v>
      </c>
      <c r="C24" s="3">
        <v>22</v>
      </c>
      <c r="D24" s="3">
        <v>20</v>
      </c>
      <c r="E24" s="3">
        <v>20</v>
      </c>
      <c r="F24" s="2"/>
      <c r="G24" s="2"/>
      <c r="H24" s="2"/>
      <c r="I24" s="2"/>
      <c r="J24" s="2"/>
      <c r="K24" s="2"/>
      <c r="L24" s="2"/>
      <c r="M24" s="2"/>
      <c r="N24" s="3">
        <v>20</v>
      </c>
      <c r="O24" s="3">
        <f t="shared" si="0"/>
        <v>22</v>
      </c>
      <c r="P24" s="3"/>
    </row>
    <row r="25" spans="1:16" ht="12.75">
      <c r="A25" s="1">
        <v>38180</v>
      </c>
      <c r="B25" s="3">
        <v>22</v>
      </c>
      <c r="C25" s="3">
        <v>22</v>
      </c>
      <c r="D25" s="3">
        <v>22</v>
      </c>
      <c r="E25" s="3">
        <v>22</v>
      </c>
      <c r="F25" s="2"/>
      <c r="G25" s="2"/>
      <c r="H25" s="2"/>
      <c r="I25" s="2"/>
      <c r="J25" s="2"/>
      <c r="K25" s="2"/>
      <c r="L25" s="2"/>
      <c r="M25" s="2"/>
      <c r="N25" s="3">
        <v>20</v>
      </c>
      <c r="O25" s="3">
        <f t="shared" si="0"/>
        <v>22</v>
      </c>
      <c r="P25" s="3"/>
    </row>
    <row r="26" spans="1:16" ht="12.75">
      <c r="A26" s="1">
        <v>38187</v>
      </c>
      <c r="B26" s="3">
        <v>38</v>
      </c>
      <c r="C26" s="3">
        <v>38</v>
      </c>
      <c r="D26" s="3">
        <v>25</v>
      </c>
      <c r="E26" s="3">
        <v>25</v>
      </c>
      <c r="F26" s="2"/>
      <c r="G26" s="2"/>
      <c r="H26" s="2"/>
      <c r="I26" s="2"/>
      <c r="J26" s="2"/>
      <c r="K26" s="2"/>
      <c r="L26" s="2"/>
      <c r="M26" s="2"/>
      <c r="N26" s="3">
        <v>36</v>
      </c>
      <c r="O26" s="3">
        <f t="shared" si="0"/>
        <v>38</v>
      </c>
      <c r="P26" s="3"/>
    </row>
    <row r="27" spans="1:16" ht="12.75">
      <c r="A27" s="1">
        <v>38194</v>
      </c>
      <c r="B27" s="3">
        <v>43</v>
      </c>
      <c r="C27" s="3">
        <v>43</v>
      </c>
      <c r="D27" s="3">
        <v>29</v>
      </c>
      <c r="E27" s="3">
        <v>29</v>
      </c>
      <c r="F27" s="2"/>
      <c r="G27" s="2"/>
      <c r="H27" s="2"/>
      <c r="I27" s="2"/>
      <c r="J27" s="2"/>
      <c r="K27" s="2"/>
      <c r="L27" s="2"/>
      <c r="M27" s="2"/>
      <c r="N27" s="3">
        <v>41</v>
      </c>
      <c r="O27" s="3">
        <f t="shared" si="0"/>
        <v>43</v>
      </c>
      <c r="P27" s="3"/>
    </row>
    <row r="28" spans="1:16" ht="12.75">
      <c r="A28" s="1">
        <v>38201</v>
      </c>
      <c r="B28" s="3">
        <v>43</v>
      </c>
      <c r="C28" s="3">
        <v>43</v>
      </c>
      <c r="D28" s="3">
        <v>34</v>
      </c>
      <c r="E28" s="3">
        <v>34</v>
      </c>
      <c r="F28" s="2"/>
      <c r="G28" s="2"/>
      <c r="H28" s="2"/>
      <c r="I28" s="2"/>
      <c r="J28" s="2"/>
      <c r="K28" s="2"/>
      <c r="L28" s="2"/>
      <c r="M28" s="2"/>
      <c r="N28" s="3">
        <v>41</v>
      </c>
      <c r="O28" s="3">
        <f t="shared" si="0"/>
        <v>43</v>
      </c>
      <c r="P28" s="3"/>
    </row>
    <row r="29" spans="1:16" ht="12.75">
      <c r="A29" s="1">
        <v>38208</v>
      </c>
      <c r="B29" s="3">
        <v>60</v>
      </c>
      <c r="C29" s="3">
        <v>60</v>
      </c>
      <c r="D29" s="3">
        <v>38</v>
      </c>
      <c r="E29" s="3">
        <v>38</v>
      </c>
      <c r="F29" s="2"/>
      <c r="G29" s="2"/>
      <c r="H29" s="2"/>
      <c r="I29" s="2"/>
      <c r="J29" s="2"/>
      <c r="K29" s="2"/>
      <c r="L29" s="2"/>
      <c r="M29" s="2"/>
      <c r="N29" s="3">
        <v>58</v>
      </c>
      <c r="O29" s="3">
        <f t="shared" si="0"/>
        <v>60</v>
      </c>
      <c r="P29" s="3"/>
    </row>
    <row r="30" spans="1:16" ht="12.75">
      <c r="A30" s="1">
        <v>38215</v>
      </c>
      <c r="B30" s="3">
        <v>60</v>
      </c>
      <c r="C30" s="3">
        <v>60</v>
      </c>
      <c r="D30" s="3">
        <v>42</v>
      </c>
      <c r="E30" s="3">
        <v>42</v>
      </c>
      <c r="F30" s="2"/>
      <c r="G30" s="2"/>
      <c r="H30" s="2"/>
      <c r="I30" s="2"/>
      <c r="J30" s="2"/>
      <c r="K30" s="2"/>
      <c r="L30" s="2"/>
      <c r="M30" s="2"/>
      <c r="N30" s="3">
        <v>58</v>
      </c>
      <c r="O30" s="3">
        <f t="shared" si="0"/>
        <v>60</v>
      </c>
      <c r="P30" s="3"/>
    </row>
    <row r="31" spans="1:16" ht="12.75">
      <c r="A31" s="1">
        <v>38222</v>
      </c>
      <c r="B31" s="3">
        <v>60</v>
      </c>
      <c r="C31" s="3">
        <v>60</v>
      </c>
      <c r="D31" s="3">
        <v>47</v>
      </c>
      <c r="E31" s="3">
        <v>47</v>
      </c>
      <c r="F31" s="2"/>
      <c r="G31" s="2"/>
      <c r="H31" s="2"/>
      <c r="I31" s="2"/>
      <c r="J31" s="2"/>
      <c r="K31" s="2"/>
      <c r="L31" s="2"/>
      <c r="M31" s="2"/>
      <c r="N31" s="3">
        <v>58</v>
      </c>
      <c r="O31" s="3">
        <f t="shared" si="0"/>
        <v>60</v>
      </c>
      <c r="P31" s="3"/>
    </row>
    <row r="32" spans="1:16" ht="12.75">
      <c r="A32" s="1">
        <v>38229</v>
      </c>
      <c r="B32" s="3">
        <v>60</v>
      </c>
      <c r="C32" s="3">
        <v>60</v>
      </c>
      <c r="D32" s="3">
        <v>51</v>
      </c>
      <c r="E32" s="3">
        <v>51</v>
      </c>
      <c r="F32" s="2"/>
      <c r="G32" s="2"/>
      <c r="H32" s="2"/>
      <c r="I32" s="2"/>
      <c r="J32" s="2"/>
      <c r="K32" s="2"/>
      <c r="L32" s="2"/>
      <c r="M32" s="2"/>
      <c r="N32" s="3">
        <v>58</v>
      </c>
      <c r="O32" s="3">
        <f t="shared" si="0"/>
        <v>60</v>
      </c>
      <c r="P32" s="3"/>
    </row>
    <row r="33" spans="1:16" ht="12.75">
      <c r="A33" s="1">
        <v>38236</v>
      </c>
      <c r="B33" s="3">
        <v>60</v>
      </c>
      <c r="C33" s="3">
        <v>60</v>
      </c>
      <c r="D33" s="3">
        <v>52</v>
      </c>
      <c r="E33" s="3">
        <v>52</v>
      </c>
      <c r="F33" s="2"/>
      <c r="G33" s="2"/>
      <c r="H33" s="2"/>
      <c r="I33" s="2"/>
      <c r="J33" s="2"/>
      <c r="K33" s="2"/>
      <c r="L33" s="2"/>
      <c r="M33" s="2"/>
      <c r="N33" s="3">
        <v>58</v>
      </c>
      <c r="O33" s="3">
        <f t="shared" si="0"/>
        <v>60</v>
      </c>
      <c r="P33" s="3"/>
    </row>
    <row r="34" spans="1:16" ht="12.75">
      <c r="A34" s="1">
        <v>38243</v>
      </c>
      <c r="B34" s="3">
        <v>63</v>
      </c>
      <c r="C34" s="3">
        <v>63</v>
      </c>
      <c r="D34" s="3">
        <v>56</v>
      </c>
      <c r="E34" s="3">
        <v>56</v>
      </c>
      <c r="F34" s="2"/>
      <c r="G34" s="2"/>
      <c r="H34" s="2"/>
      <c r="I34" s="2"/>
      <c r="J34" s="2"/>
      <c r="K34" s="2"/>
      <c r="L34" s="2"/>
      <c r="M34" s="2"/>
      <c r="N34" s="3">
        <v>61</v>
      </c>
      <c r="O34" s="3">
        <f t="shared" si="0"/>
        <v>63</v>
      </c>
      <c r="P34" s="3"/>
    </row>
    <row r="35" spans="1:16" ht="12.75">
      <c r="A35" s="1">
        <v>38250</v>
      </c>
      <c r="B35" s="3">
        <v>72</v>
      </c>
      <c r="C35" s="3">
        <v>72</v>
      </c>
      <c r="D35" s="3">
        <v>56</v>
      </c>
      <c r="E35" s="3">
        <v>56</v>
      </c>
      <c r="F35" s="2">
        <v>0</v>
      </c>
      <c r="G35" s="2">
        <v>0</v>
      </c>
      <c r="H35" s="2"/>
      <c r="I35" s="2">
        <v>0</v>
      </c>
      <c r="J35" s="2"/>
      <c r="K35" s="2"/>
      <c r="L35" s="2"/>
      <c r="M35" s="2"/>
      <c r="N35" s="3">
        <v>70</v>
      </c>
      <c r="O35" s="3">
        <f t="shared" si="0"/>
        <v>72</v>
      </c>
      <c r="P35" s="3"/>
    </row>
    <row r="36" spans="1:16" ht="12.75">
      <c r="A36" s="1">
        <v>38257</v>
      </c>
      <c r="B36" s="3">
        <v>80</v>
      </c>
      <c r="C36" s="3">
        <v>80</v>
      </c>
      <c r="D36" s="3">
        <v>60</v>
      </c>
      <c r="E36" s="3">
        <v>60</v>
      </c>
      <c r="F36">
        <v>6</v>
      </c>
      <c r="G36">
        <f>F36</f>
        <v>6</v>
      </c>
      <c r="H36">
        <v>6</v>
      </c>
      <c r="I36">
        <f>H36</f>
        <v>6</v>
      </c>
      <c r="J36">
        <v>0</v>
      </c>
      <c r="N36" s="3">
        <v>78</v>
      </c>
      <c r="O36" s="3">
        <f t="shared" si="0"/>
        <v>80</v>
      </c>
      <c r="P36" s="3"/>
    </row>
    <row r="37" spans="1:16" ht="12.75">
      <c r="A37" s="1">
        <v>38264</v>
      </c>
      <c r="B37" s="3">
        <v>80</v>
      </c>
      <c r="C37" s="3">
        <v>80</v>
      </c>
      <c r="D37" s="4">
        <v>65</v>
      </c>
      <c r="E37" s="3">
        <v>65</v>
      </c>
      <c r="F37">
        <v>6</v>
      </c>
      <c r="G37">
        <f>G36+F37</f>
        <v>12</v>
      </c>
      <c r="H37">
        <v>6</v>
      </c>
      <c r="I37">
        <f>I36+H37</f>
        <v>12</v>
      </c>
      <c r="J37">
        <v>0</v>
      </c>
      <c r="N37" s="3">
        <v>78</v>
      </c>
      <c r="O37" s="3">
        <f t="shared" si="0"/>
        <v>80</v>
      </c>
      <c r="P37" s="3"/>
    </row>
    <row r="38" spans="1:16" ht="12.75">
      <c r="A38" s="1">
        <v>38271</v>
      </c>
      <c r="B38" s="3">
        <v>85</v>
      </c>
      <c r="C38" s="3">
        <v>85</v>
      </c>
      <c r="D38" s="4">
        <v>68</v>
      </c>
      <c r="E38" s="3">
        <v>65</v>
      </c>
      <c r="F38">
        <v>6</v>
      </c>
      <c r="G38">
        <f aca="true" t="shared" si="1" ref="G38:G61">G37+F38</f>
        <v>18</v>
      </c>
      <c r="H38">
        <v>0</v>
      </c>
      <c r="I38">
        <v>12</v>
      </c>
      <c r="J38">
        <v>0</v>
      </c>
      <c r="N38" s="3">
        <v>83</v>
      </c>
      <c r="O38" s="3">
        <f t="shared" si="0"/>
        <v>85</v>
      </c>
      <c r="P38" s="3"/>
    </row>
    <row r="39" spans="1:16" ht="12.75">
      <c r="A39" s="1">
        <v>38278</v>
      </c>
      <c r="B39" s="3">
        <v>90</v>
      </c>
      <c r="C39" s="3">
        <v>85</v>
      </c>
      <c r="D39" s="4">
        <v>73</v>
      </c>
      <c r="E39" s="3">
        <v>71</v>
      </c>
      <c r="F39">
        <v>6</v>
      </c>
      <c r="G39">
        <f t="shared" si="1"/>
        <v>24</v>
      </c>
      <c r="H39">
        <v>5</v>
      </c>
      <c r="I39">
        <f>I38+H39</f>
        <v>17</v>
      </c>
      <c r="J39">
        <v>0</v>
      </c>
      <c r="N39" s="3">
        <v>88</v>
      </c>
      <c r="O39" s="3">
        <f t="shared" si="0"/>
        <v>90</v>
      </c>
      <c r="P39" s="3"/>
    </row>
    <row r="40" spans="1:16" ht="12.75">
      <c r="A40" s="1">
        <v>38285</v>
      </c>
      <c r="B40" s="3">
        <v>97</v>
      </c>
      <c r="C40" s="3">
        <v>91</v>
      </c>
      <c r="D40" s="4">
        <v>81</v>
      </c>
      <c r="E40" s="3">
        <v>74</v>
      </c>
      <c r="F40">
        <v>6</v>
      </c>
      <c r="G40">
        <f t="shared" si="1"/>
        <v>30</v>
      </c>
      <c r="H40">
        <v>3</v>
      </c>
      <c r="I40">
        <f>I39+H40</f>
        <v>20</v>
      </c>
      <c r="J40">
        <v>0</v>
      </c>
      <c r="K40">
        <v>0</v>
      </c>
      <c r="N40" s="3">
        <v>95</v>
      </c>
      <c r="O40" s="3">
        <f t="shared" si="0"/>
        <v>97</v>
      </c>
      <c r="P40" s="3"/>
    </row>
    <row r="41" spans="1:16" ht="12.75">
      <c r="A41" s="1">
        <v>38292</v>
      </c>
      <c r="B41" s="3">
        <v>105</v>
      </c>
      <c r="C41" s="3">
        <v>91</v>
      </c>
      <c r="D41" s="4">
        <v>89</v>
      </c>
      <c r="E41" s="3">
        <v>76</v>
      </c>
      <c r="F41">
        <v>6</v>
      </c>
      <c r="G41">
        <f t="shared" si="1"/>
        <v>36</v>
      </c>
      <c r="H41">
        <v>0</v>
      </c>
      <c r="I41">
        <f>I40+H41</f>
        <v>20</v>
      </c>
      <c r="J41">
        <v>6</v>
      </c>
      <c r="K41">
        <v>0</v>
      </c>
      <c r="N41" s="3">
        <v>103</v>
      </c>
      <c r="O41" s="3">
        <f t="shared" si="0"/>
        <v>105</v>
      </c>
      <c r="P41" s="3"/>
    </row>
    <row r="42" spans="1:16" ht="12.75">
      <c r="A42" s="1">
        <v>38299</v>
      </c>
      <c r="B42" s="3">
        <v>113</v>
      </c>
      <c r="C42" s="3">
        <v>91</v>
      </c>
      <c r="D42" s="4">
        <v>97</v>
      </c>
      <c r="E42" s="3">
        <v>81</v>
      </c>
      <c r="F42">
        <v>6</v>
      </c>
      <c r="G42">
        <f t="shared" si="1"/>
        <v>42</v>
      </c>
      <c r="H42">
        <v>0</v>
      </c>
      <c r="I42">
        <f>I41+H42</f>
        <v>20</v>
      </c>
      <c r="J42">
        <v>9</v>
      </c>
      <c r="K42">
        <v>0</v>
      </c>
      <c r="N42" s="3">
        <v>111</v>
      </c>
      <c r="O42" s="3">
        <f t="shared" si="0"/>
        <v>113</v>
      </c>
      <c r="P42" s="3"/>
    </row>
    <row r="43" spans="1:16" ht="12.75">
      <c r="A43" s="1">
        <v>38306</v>
      </c>
      <c r="B43" s="3">
        <v>121</v>
      </c>
      <c r="C43" s="3">
        <v>91</v>
      </c>
      <c r="D43" s="4">
        <v>105</v>
      </c>
      <c r="E43" s="3">
        <v>81</v>
      </c>
      <c r="F43">
        <v>6</v>
      </c>
      <c r="G43">
        <f t="shared" si="1"/>
        <v>48</v>
      </c>
      <c r="H43">
        <v>0</v>
      </c>
      <c r="I43">
        <f>I42+H43</f>
        <v>20</v>
      </c>
      <c r="J43">
        <v>12</v>
      </c>
      <c r="K43">
        <v>6</v>
      </c>
      <c r="N43" s="3">
        <v>119</v>
      </c>
      <c r="O43" s="3">
        <f t="shared" si="0"/>
        <v>121</v>
      </c>
      <c r="P43" s="3"/>
    </row>
    <row r="44" spans="1:16" ht="12.75">
      <c r="A44" s="1">
        <v>38313</v>
      </c>
      <c r="B44" s="3">
        <v>129</v>
      </c>
      <c r="C44" s="3">
        <v>100</v>
      </c>
      <c r="D44" s="4">
        <v>113</v>
      </c>
      <c r="E44" s="3">
        <v>91</v>
      </c>
      <c r="F44">
        <v>6</v>
      </c>
      <c r="G44">
        <f t="shared" si="1"/>
        <v>54</v>
      </c>
      <c r="H44">
        <v>4</v>
      </c>
      <c r="I44">
        <v>24</v>
      </c>
      <c r="J44">
        <v>15</v>
      </c>
      <c r="K44">
        <v>6</v>
      </c>
      <c r="N44" s="3">
        <v>127</v>
      </c>
      <c r="O44" s="3">
        <f t="shared" si="0"/>
        <v>129</v>
      </c>
      <c r="P44" s="3"/>
    </row>
    <row r="45" spans="1:16" ht="12.75">
      <c r="A45" s="1">
        <v>38320</v>
      </c>
      <c r="B45" s="3">
        <v>137</v>
      </c>
      <c r="C45" s="3">
        <v>108</v>
      </c>
      <c r="D45" s="4">
        <v>116</v>
      </c>
      <c r="E45" s="3">
        <v>95</v>
      </c>
      <c r="F45">
        <v>2</v>
      </c>
      <c r="G45">
        <f t="shared" si="1"/>
        <v>56</v>
      </c>
      <c r="H45">
        <v>6</v>
      </c>
      <c r="I45">
        <v>30</v>
      </c>
      <c r="J45">
        <v>15</v>
      </c>
      <c r="K45">
        <v>12</v>
      </c>
      <c r="N45" s="3">
        <v>135</v>
      </c>
      <c r="O45" s="3">
        <f t="shared" si="0"/>
        <v>137</v>
      </c>
      <c r="P45" s="3"/>
    </row>
    <row r="46" spans="1:16" ht="12.75">
      <c r="A46" s="1">
        <v>38327</v>
      </c>
      <c r="B46" s="3">
        <v>145</v>
      </c>
      <c r="C46" s="3">
        <v>114</v>
      </c>
      <c r="D46" s="4">
        <f>D45+8</f>
        <v>124</v>
      </c>
      <c r="E46" s="3">
        <v>101</v>
      </c>
      <c r="F46">
        <v>4</v>
      </c>
      <c r="G46">
        <f t="shared" si="1"/>
        <v>60</v>
      </c>
      <c r="I46">
        <v>36</v>
      </c>
      <c r="J46">
        <v>21</v>
      </c>
      <c r="K46">
        <v>18</v>
      </c>
      <c r="N46" s="3">
        <v>143</v>
      </c>
      <c r="O46" s="3">
        <f t="shared" si="0"/>
        <v>145</v>
      </c>
      <c r="P46" s="3"/>
    </row>
    <row r="47" spans="1:16" ht="12.75">
      <c r="A47" s="1">
        <v>38334</v>
      </c>
      <c r="B47" s="3">
        <v>153</v>
      </c>
      <c r="C47" s="3">
        <v>118</v>
      </c>
      <c r="D47" s="4">
        <f>D46+8</f>
        <v>132</v>
      </c>
      <c r="E47" s="3">
        <v>107</v>
      </c>
      <c r="F47">
        <v>6</v>
      </c>
      <c r="G47">
        <f t="shared" si="1"/>
        <v>66</v>
      </c>
      <c r="I47">
        <v>42</v>
      </c>
      <c r="J47">
        <v>27</v>
      </c>
      <c r="K47">
        <v>18</v>
      </c>
      <c r="N47" s="3">
        <v>151</v>
      </c>
      <c r="O47" s="3">
        <f t="shared" si="0"/>
        <v>153</v>
      </c>
      <c r="P47" s="3"/>
    </row>
    <row r="48" spans="1:16" ht="12.75">
      <c r="A48" s="1">
        <v>38341</v>
      </c>
      <c r="B48" s="3">
        <v>161</v>
      </c>
      <c r="C48" s="3">
        <v>118</v>
      </c>
      <c r="D48" s="4">
        <f>D47+8</f>
        <v>140</v>
      </c>
      <c r="E48" s="3">
        <v>112</v>
      </c>
      <c r="F48">
        <v>6</v>
      </c>
      <c r="G48">
        <f t="shared" si="1"/>
        <v>72</v>
      </c>
      <c r="I48">
        <v>48</v>
      </c>
      <c r="J48">
        <v>33</v>
      </c>
      <c r="K48">
        <v>30</v>
      </c>
      <c r="N48" s="3">
        <v>159</v>
      </c>
      <c r="O48" s="3">
        <f t="shared" si="0"/>
        <v>161</v>
      </c>
      <c r="P48" s="3"/>
    </row>
    <row r="49" spans="1:16" ht="12.75">
      <c r="A49" s="1">
        <v>38348</v>
      </c>
      <c r="B49" s="3">
        <v>161</v>
      </c>
      <c r="C49" s="3">
        <v>118</v>
      </c>
      <c r="D49" s="4">
        <v>140</v>
      </c>
      <c r="E49" s="3">
        <v>112</v>
      </c>
      <c r="F49">
        <v>0</v>
      </c>
      <c r="G49">
        <f t="shared" si="1"/>
        <v>72</v>
      </c>
      <c r="I49">
        <v>48</v>
      </c>
      <c r="J49">
        <v>36</v>
      </c>
      <c r="K49">
        <v>30</v>
      </c>
      <c r="N49" s="3">
        <v>159</v>
      </c>
      <c r="O49" s="3">
        <f t="shared" si="0"/>
        <v>161</v>
      </c>
      <c r="P49" s="3"/>
    </row>
    <row r="50" spans="1:16" ht="12.75">
      <c r="A50" s="1">
        <v>38355</v>
      </c>
      <c r="B50" s="3">
        <v>161</v>
      </c>
      <c r="C50" s="3">
        <v>121</v>
      </c>
      <c r="D50" s="4">
        <v>140</v>
      </c>
      <c r="E50" s="3">
        <v>113</v>
      </c>
      <c r="F50">
        <v>0</v>
      </c>
      <c r="G50">
        <f t="shared" si="1"/>
        <v>72</v>
      </c>
      <c r="I50">
        <v>48</v>
      </c>
      <c r="J50">
        <v>36</v>
      </c>
      <c r="K50">
        <v>30</v>
      </c>
      <c r="N50" s="3">
        <v>159</v>
      </c>
      <c r="O50" s="3">
        <f t="shared" si="0"/>
        <v>161</v>
      </c>
      <c r="P50" s="3"/>
    </row>
    <row r="51" spans="1:16" ht="12.75">
      <c r="A51" s="1">
        <v>38362</v>
      </c>
      <c r="B51" s="3">
        <v>169</v>
      </c>
      <c r="C51" s="3">
        <v>127</v>
      </c>
      <c r="D51" s="4">
        <f>D50+8</f>
        <v>148</v>
      </c>
      <c r="E51" s="3">
        <v>119</v>
      </c>
      <c r="F51">
        <v>6</v>
      </c>
      <c r="G51">
        <f t="shared" si="1"/>
        <v>78</v>
      </c>
      <c r="I51">
        <v>57</v>
      </c>
      <c r="J51">
        <v>42</v>
      </c>
      <c r="K51">
        <v>36</v>
      </c>
      <c r="L51">
        <v>0</v>
      </c>
      <c r="M51">
        <v>0</v>
      </c>
      <c r="N51" s="3">
        <v>167</v>
      </c>
      <c r="O51" s="3">
        <f t="shared" si="0"/>
        <v>169</v>
      </c>
      <c r="P51" s="3"/>
    </row>
    <row r="52" spans="1:16" ht="12.75">
      <c r="A52" s="1">
        <v>38369</v>
      </c>
      <c r="B52" s="3">
        <v>177</v>
      </c>
      <c r="C52" s="3">
        <v>137</v>
      </c>
      <c r="D52" s="4">
        <f aca="true" t="shared" si="2" ref="D52:D79">D51+8</f>
        <v>156</v>
      </c>
      <c r="E52" s="3">
        <v>123</v>
      </c>
      <c r="F52">
        <v>6</v>
      </c>
      <c r="G52">
        <f t="shared" si="1"/>
        <v>84</v>
      </c>
      <c r="I52">
        <v>65</v>
      </c>
      <c r="J52">
        <v>48</v>
      </c>
      <c r="K52">
        <v>48</v>
      </c>
      <c r="L52">
        <v>6</v>
      </c>
      <c r="M52">
        <v>0</v>
      </c>
      <c r="N52" s="3">
        <v>175</v>
      </c>
      <c r="O52" s="3">
        <f t="shared" si="0"/>
        <v>177</v>
      </c>
      <c r="P52" s="3"/>
    </row>
    <row r="53" spans="1:16" ht="12.75">
      <c r="A53" s="1">
        <v>38376</v>
      </c>
      <c r="B53" s="3">
        <v>185</v>
      </c>
      <c r="C53" s="3">
        <v>144</v>
      </c>
      <c r="D53" s="4">
        <f t="shared" si="2"/>
        <v>164</v>
      </c>
      <c r="E53" s="3">
        <v>130</v>
      </c>
      <c r="F53">
        <v>7</v>
      </c>
      <c r="G53">
        <f t="shared" si="1"/>
        <v>91</v>
      </c>
      <c r="I53">
        <f>12*6</f>
        <v>72</v>
      </c>
      <c r="J53">
        <v>54</v>
      </c>
      <c r="K53">
        <v>60</v>
      </c>
      <c r="L53">
        <v>12</v>
      </c>
      <c r="M53">
        <v>0</v>
      </c>
      <c r="N53" s="3">
        <v>183</v>
      </c>
      <c r="O53" s="3">
        <f t="shared" si="0"/>
        <v>185</v>
      </c>
      <c r="P53" s="3"/>
    </row>
    <row r="54" spans="1:16" ht="12.75">
      <c r="A54" s="1">
        <v>38383</v>
      </c>
      <c r="B54" s="3">
        <v>193</v>
      </c>
      <c r="C54" s="3">
        <v>155</v>
      </c>
      <c r="D54" s="4">
        <f t="shared" si="2"/>
        <v>172</v>
      </c>
      <c r="E54" s="3">
        <v>136</v>
      </c>
      <c r="F54">
        <v>7</v>
      </c>
      <c r="G54">
        <f t="shared" si="1"/>
        <v>98</v>
      </c>
      <c r="I54">
        <v>72</v>
      </c>
      <c r="J54">
        <v>61</v>
      </c>
      <c r="K54">
        <v>66</v>
      </c>
      <c r="L54">
        <v>18</v>
      </c>
      <c r="M54">
        <v>0</v>
      </c>
      <c r="N54" s="3">
        <v>191</v>
      </c>
      <c r="O54" s="3">
        <f t="shared" si="0"/>
        <v>193</v>
      </c>
      <c r="P54" s="3"/>
    </row>
    <row r="55" spans="1:16" ht="12.75">
      <c r="A55" s="1">
        <v>38390</v>
      </c>
      <c r="B55" s="3">
        <v>201</v>
      </c>
      <c r="C55" s="3">
        <v>155</v>
      </c>
      <c r="D55" s="4">
        <f t="shared" si="2"/>
        <v>180</v>
      </c>
      <c r="E55" s="3">
        <v>141</v>
      </c>
      <c r="F55">
        <v>7</v>
      </c>
      <c r="G55">
        <f t="shared" si="1"/>
        <v>105</v>
      </c>
      <c r="I55">
        <v>77</v>
      </c>
      <c r="J55">
        <v>68</v>
      </c>
      <c r="K55">
        <v>72</v>
      </c>
      <c r="L55">
        <v>24</v>
      </c>
      <c r="M55">
        <v>0</v>
      </c>
      <c r="N55" s="3">
        <v>199</v>
      </c>
      <c r="O55" s="3">
        <f t="shared" si="0"/>
        <v>201</v>
      </c>
      <c r="P55" s="3"/>
    </row>
    <row r="56" spans="1:16" ht="12.75">
      <c r="A56" s="1">
        <v>38397</v>
      </c>
      <c r="B56" s="3">
        <v>209</v>
      </c>
      <c r="C56" s="3">
        <v>159</v>
      </c>
      <c r="D56" s="4">
        <f t="shared" si="2"/>
        <v>188</v>
      </c>
      <c r="E56" s="3">
        <v>153</v>
      </c>
      <c r="F56">
        <v>8</v>
      </c>
      <c r="G56">
        <f t="shared" si="1"/>
        <v>113</v>
      </c>
      <c r="I56">
        <v>82</v>
      </c>
      <c r="J56">
        <v>76</v>
      </c>
      <c r="K56">
        <v>78</v>
      </c>
      <c r="L56">
        <v>30</v>
      </c>
      <c r="M56">
        <v>0</v>
      </c>
      <c r="N56" s="3">
        <v>207</v>
      </c>
      <c r="O56" s="3">
        <f t="shared" si="0"/>
        <v>209</v>
      </c>
      <c r="P56" s="3"/>
    </row>
    <row r="57" spans="1:16" ht="12.75">
      <c r="A57" s="1">
        <v>38404</v>
      </c>
      <c r="B57" s="3">
        <v>217</v>
      </c>
      <c r="C57" s="3">
        <v>159</v>
      </c>
      <c r="D57" s="4">
        <f t="shared" si="2"/>
        <v>196</v>
      </c>
      <c r="E57" s="3">
        <v>153</v>
      </c>
      <c r="F57">
        <v>8</v>
      </c>
      <c r="G57">
        <f t="shared" si="1"/>
        <v>121</v>
      </c>
      <c r="I57">
        <v>87</v>
      </c>
      <c r="J57">
        <v>84</v>
      </c>
      <c r="K57">
        <v>84</v>
      </c>
      <c r="L57">
        <v>36</v>
      </c>
      <c r="M57">
        <v>0</v>
      </c>
      <c r="N57" s="3">
        <v>215</v>
      </c>
      <c r="O57" s="3">
        <f t="shared" si="0"/>
        <v>217</v>
      </c>
      <c r="P57" s="3"/>
    </row>
    <row r="58" spans="1:16" ht="12.75">
      <c r="A58" s="1">
        <v>38411</v>
      </c>
      <c r="B58" s="3">
        <v>225</v>
      </c>
      <c r="C58" s="3">
        <v>175</v>
      </c>
      <c r="D58" s="4">
        <f t="shared" si="2"/>
        <v>204</v>
      </c>
      <c r="E58" s="3">
        <v>158</v>
      </c>
      <c r="F58">
        <v>8</v>
      </c>
      <c r="G58">
        <f t="shared" si="1"/>
        <v>129</v>
      </c>
      <c r="I58">
        <v>93</v>
      </c>
      <c r="J58">
        <v>92</v>
      </c>
      <c r="K58">
        <v>90</v>
      </c>
      <c r="L58">
        <v>42</v>
      </c>
      <c r="M58">
        <v>0</v>
      </c>
      <c r="N58" s="3">
        <v>223</v>
      </c>
      <c r="O58" s="3">
        <f t="shared" si="0"/>
        <v>225</v>
      </c>
      <c r="P58" s="3"/>
    </row>
    <row r="59" spans="1:16" ht="12.75">
      <c r="A59" s="1">
        <v>38418</v>
      </c>
      <c r="B59" s="3">
        <v>233</v>
      </c>
      <c r="C59" s="3">
        <v>197</v>
      </c>
      <c r="D59" s="4">
        <f t="shared" si="2"/>
        <v>212</v>
      </c>
      <c r="E59" s="3">
        <v>165</v>
      </c>
      <c r="F59">
        <v>8</v>
      </c>
      <c r="G59">
        <f t="shared" si="1"/>
        <v>137</v>
      </c>
      <c r="I59">
        <v>102</v>
      </c>
      <c r="J59">
        <v>100</v>
      </c>
      <c r="K59">
        <v>96</v>
      </c>
      <c r="L59">
        <v>48</v>
      </c>
      <c r="M59">
        <v>0</v>
      </c>
      <c r="N59" s="3">
        <v>231</v>
      </c>
      <c r="O59" s="3">
        <f t="shared" si="0"/>
        <v>233</v>
      </c>
      <c r="P59" s="3"/>
    </row>
    <row r="60" spans="1:16" ht="12.75">
      <c r="A60" s="1">
        <v>38425</v>
      </c>
      <c r="B60" s="3">
        <v>241</v>
      </c>
      <c r="C60" s="3">
        <v>216</v>
      </c>
      <c r="D60" s="4">
        <f t="shared" si="2"/>
        <v>220</v>
      </c>
      <c r="E60" s="3">
        <v>173</v>
      </c>
      <c r="F60">
        <v>9</v>
      </c>
      <c r="G60">
        <f t="shared" si="1"/>
        <v>146</v>
      </c>
      <c r="I60">
        <v>108</v>
      </c>
      <c r="J60">
        <v>108</v>
      </c>
      <c r="K60">
        <v>102</v>
      </c>
      <c r="L60">
        <v>48</v>
      </c>
      <c r="M60">
        <v>0</v>
      </c>
      <c r="N60" s="3">
        <v>239</v>
      </c>
      <c r="O60" s="3">
        <f t="shared" si="0"/>
        <v>241</v>
      </c>
      <c r="P60" s="3"/>
    </row>
    <row r="61" spans="1:16" ht="12.75">
      <c r="A61" s="1">
        <v>38432</v>
      </c>
      <c r="B61" s="3">
        <v>249</v>
      </c>
      <c r="C61" s="3">
        <v>216</v>
      </c>
      <c r="D61" s="4">
        <f t="shared" si="2"/>
        <v>228</v>
      </c>
      <c r="E61" s="3">
        <v>175</v>
      </c>
      <c r="F61">
        <v>9</v>
      </c>
      <c r="G61">
        <f t="shared" si="1"/>
        <v>155</v>
      </c>
      <c r="I61">
        <v>116</v>
      </c>
      <c r="J61">
        <v>116</v>
      </c>
      <c r="K61">
        <v>108</v>
      </c>
      <c r="L61">
        <v>54</v>
      </c>
      <c r="M61">
        <v>0</v>
      </c>
      <c r="N61" s="3">
        <v>247</v>
      </c>
      <c r="O61" s="3">
        <f t="shared" si="0"/>
        <v>249</v>
      </c>
      <c r="P61" s="3"/>
    </row>
    <row r="62" spans="1:16" ht="12.75">
      <c r="A62" s="1">
        <v>38439</v>
      </c>
      <c r="B62" s="3">
        <v>257</v>
      </c>
      <c r="C62" s="3">
        <v>223</v>
      </c>
      <c r="D62" s="4">
        <f t="shared" si="2"/>
        <v>236</v>
      </c>
      <c r="E62" s="3">
        <v>185</v>
      </c>
      <c r="F62">
        <v>9</v>
      </c>
      <c r="G62">
        <f>G61+F62</f>
        <v>164</v>
      </c>
      <c r="I62">
        <v>120</v>
      </c>
      <c r="J62">
        <v>125</v>
      </c>
      <c r="K62">
        <v>120</v>
      </c>
      <c r="L62">
        <v>60</v>
      </c>
      <c r="M62">
        <v>12</v>
      </c>
      <c r="N62" s="3">
        <v>255</v>
      </c>
      <c r="O62" s="3">
        <f t="shared" si="0"/>
        <v>257</v>
      </c>
      <c r="P62" s="3"/>
    </row>
    <row r="63" spans="1:16" ht="12.75">
      <c r="A63" s="1">
        <v>38446</v>
      </c>
      <c r="B63" s="3">
        <v>265</v>
      </c>
      <c r="C63" s="3">
        <v>231</v>
      </c>
      <c r="D63" s="4">
        <f t="shared" si="2"/>
        <v>244</v>
      </c>
      <c r="E63" s="3">
        <v>193</v>
      </c>
      <c r="F63">
        <v>9</v>
      </c>
      <c r="G63">
        <f>G62+F63</f>
        <v>173</v>
      </c>
      <c r="I63">
        <v>123</v>
      </c>
      <c r="J63">
        <f>J62+10</f>
        <v>135</v>
      </c>
      <c r="K63">
        <v>120</v>
      </c>
      <c r="L63">
        <v>72</v>
      </c>
      <c r="M63">
        <v>24</v>
      </c>
      <c r="N63" s="3">
        <v>263</v>
      </c>
      <c r="O63" s="3">
        <f t="shared" si="0"/>
        <v>265</v>
      </c>
      <c r="P63" s="3"/>
    </row>
    <row r="64" spans="1:16" ht="12.75">
      <c r="A64" s="1">
        <v>38453</v>
      </c>
      <c r="B64" s="3">
        <v>273</v>
      </c>
      <c r="C64" s="3">
        <v>231</v>
      </c>
      <c r="D64" s="4">
        <f t="shared" si="2"/>
        <v>252</v>
      </c>
      <c r="E64" s="3">
        <v>200</v>
      </c>
      <c r="F64">
        <v>9</v>
      </c>
      <c r="G64">
        <f aca="true" t="shared" si="3" ref="G64:G79">G63+F64</f>
        <v>182</v>
      </c>
      <c r="I64">
        <v>126</v>
      </c>
      <c r="J64">
        <f aca="true" t="shared" si="4" ref="J64:J73">J63+10</f>
        <v>145</v>
      </c>
      <c r="K64">
        <v>120</v>
      </c>
      <c r="L64">
        <v>84</v>
      </c>
      <c r="M64">
        <v>48</v>
      </c>
      <c r="N64" s="3">
        <v>271</v>
      </c>
      <c r="O64" s="3">
        <f t="shared" si="0"/>
        <v>273</v>
      </c>
      <c r="P64" s="3"/>
    </row>
    <row r="65" spans="1:16" ht="12.75">
      <c r="A65" s="1">
        <v>38460</v>
      </c>
      <c r="B65" s="3">
        <v>281</v>
      </c>
      <c r="C65" s="3">
        <v>241</v>
      </c>
      <c r="D65" s="4">
        <f t="shared" si="2"/>
        <v>260</v>
      </c>
      <c r="E65" s="3">
        <v>211</v>
      </c>
      <c r="F65">
        <v>9</v>
      </c>
      <c r="G65">
        <f t="shared" si="3"/>
        <v>191</v>
      </c>
      <c r="I65">
        <v>132</v>
      </c>
      <c r="J65">
        <f t="shared" si="4"/>
        <v>155</v>
      </c>
      <c r="K65">
        <v>126</v>
      </c>
      <c r="L65">
        <v>96</v>
      </c>
      <c r="M65">
        <v>72</v>
      </c>
      <c r="N65" s="3">
        <v>279</v>
      </c>
      <c r="O65" s="3">
        <f t="shared" si="0"/>
        <v>281</v>
      </c>
      <c r="P65" s="3"/>
    </row>
    <row r="66" spans="1:16" ht="12.75">
      <c r="A66" s="1">
        <v>38467</v>
      </c>
      <c r="B66" s="3">
        <v>289</v>
      </c>
      <c r="C66" s="3">
        <v>251</v>
      </c>
      <c r="D66" s="4">
        <f t="shared" si="2"/>
        <v>268</v>
      </c>
      <c r="E66" s="3">
        <v>219</v>
      </c>
      <c r="F66">
        <v>10</v>
      </c>
      <c r="G66">
        <f t="shared" si="3"/>
        <v>201</v>
      </c>
      <c r="I66">
        <v>138</v>
      </c>
      <c r="J66">
        <f t="shared" si="4"/>
        <v>165</v>
      </c>
      <c r="K66">
        <v>132</v>
      </c>
      <c r="L66">
        <v>96</v>
      </c>
      <c r="M66">
        <v>72</v>
      </c>
      <c r="N66" s="3">
        <v>287</v>
      </c>
      <c r="O66" s="3">
        <f t="shared" si="0"/>
        <v>289</v>
      </c>
      <c r="P66" s="3"/>
    </row>
    <row r="67" spans="1:16" ht="12.75">
      <c r="A67" s="1">
        <v>38474</v>
      </c>
      <c r="B67" s="3">
        <v>297</v>
      </c>
      <c r="C67" s="3">
        <v>251</v>
      </c>
      <c r="D67" s="4">
        <f t="shared" si="2"/>
        <v>276</v>
      </c>
      <c r="E67" s="3">
        <v>223</v>
      </c>
      <c r="F67">
        <v>10</v>
      </c>
      <c r="G67">
        <f t="shared" si="3"/>
        <v>211</v>
      </c>
      <c r="I67">
        <v>144</v>
      </c>
      <c r="J67">
        <f t="shared" si="4"/>
        <v>175</v>
      </c>
      <c r="K67">
        <v>138</v>
      </c>
      <c r="L67">
        <v>108</v>
      </c>
      <c r="M67">
        <v>72</v>
      </c>
      <c r="N67" s="3">
        <v>295</v>
      </c>
      <c r="O67" s="3">
        <f t="shared" si="0"/>
        <v>297</v>
      </c>
      <c r="P67" s="3"/>
    </row>
    <row r="68" spans="1:16" ht="12.75">
      <c r="A68" s="1">
        <v>38481</v>
      </c>
      <c r="B68" s="3">
        <v>305</v>
      </c>
      <c r="C68" s="3">
        <v>265</v>
      </c>
      <c r="D68" s="4">
        <f t="shared" si="2"/>
        <v>284</v>
      </c>
      <c r="E68" s="3">
        <v>236</v>
      </c>
      <c r="F68">
        <v>10</v>
      </c>
      <c r="G68">
        <f t="shared" si="3"/>
        <v>221</v>
      </c>
      <c r="I68">
        <v>153</v>
      </c>
      <c r="J68">
        <f t="shared" si="4"/>
        <v>185</v>
      </c>
      <c r="K68">
        <v>144</v>
      </c>
      <c r="L68">
        <v>120</v>
      </c>
      <c r="M68">
        <v>72</v>
      </c>
      <c r="N68" s="3">
        <v>303</v>
      </c>
      <c r="O68" s="3">
        <f t="shared" si="0"/>
        <v>305</v>
      </c>
      <c r="P68" s="3"/>
    </row>
    <row r="69" spans="1:16" ht="12.75">
      <c r="A69" s="1">
        <v>38488</v>
      </c>
      <c r="B69" s="3">
        <v>313</v>
      </c>
      <c r="C69" s="3">
        <v>265</v>
      </c>
      <c r="D69" s="4">
        <f t="shared" si="2"/>
        <v>292</v>
      </c>
      <c r="E69" s="3">
        <v>243</v>
      </c>
      <c r="F69">
        <v>10</v>
      </c>
      <c r="G69">
        <f t="shared" si="3"/>
        <v>231</v>
      </c>
      <c r="I69">
        <v>158</v>
      </c>
      <c r="J69">
        <f t="shared" si="4"/>
        <v>195</v>
      </c>
      <c r="K69">
        <v>150</v>
      </c>
      <c r="L69">
        <v>132</v>
      </c>
      <c r="M69">
        <v>72</v>
      </c>
      <c r="N69" s="3">
        <v>311</v>
      </c>
      <c r="O69" s="3">
        <f t="shared" si="0"/>
        <v>313</v>
      </c>
      <c r="P69" s="3"/>
    </row>
    <row r="70" spans="1:16" ht="12.75">
      <c r="A70" s="1">
        <v>38495</v>
      </c>
      <c r="B70" s="3">
        <v>321</v>
      </c>
      <c r="C70" s="3">
        <v>275</v>
      </c>
      <c r="D70" s="4">
        <f t="shared" si="2"/>
        <v>300</v>
      </c>
      <c r="E70" s="3">
        <v>241</v>
      </c>
      <c r="F70">
        <v>10</v>
      </c>
      <c r="G70">
        <f t="shared" si="3"/>
        <v>241</v>
      </c>
      <c r="I70">
        <f>6*27+2</f>
        <v>164</v>
      </c>
      <c r="J70">
        <f t="shared" si="4"/>
        <v>205</v>
      </c>
      <c r="K70">
        <f>6*27</f>
        <v>162</v>
      </c>
      <c r="L70">
        <v>144</v>
      </c>
      <c r="M70">
        <v>72</v>
      </c>
      <c r="N70" s="3">
        <v>319</v>
      </c>
      <c r="O70" s="3">
        <f t="shared" si="0"/>
        <v>321</v>
      </c>
      <c r="P70" s="3"/>
    </row>
    <row r="71" spans="1:16" ht="12.75">
      <c r="A71" s="1">
        <v>38502</v>
      </c>
      <c r="B71" s="3">
        <v>329</v>
      </c>
      <c r="C71" s="3">
        <v>283</v>
      </c>
      <c r="D71" s="4">
        <f t="shared" si="2"/>
        <v>308</v>
      </c>
      <c r="E71" s="3">
        <v>245</v>
      </c>
      <c r="F71">
        <v>10</v>
      </c>
      <c r="G71">
        <f t="shared" si="3"/>
        <v>251</v>
      </c>
      <c r="I71">
        <f>6*(9033-9005)+2</f>
        <v>170</v>
      </c>
      <c r="J71">
        <f t="shared" si="4"/>
        <v>215</v>
      </c>
      <c r="K71">
        <v>162</v>
      </c>
      <c r="L71">
        <v>144</v>
      </c>
      <c r="M71">
        <v>36</v>
      </c>
      <c r="N71" s="3">
        <v>327</v>
      </c>
      <c r="O71" s="3">
        <f t="shared" si="0"/>
        <v>329</v>
      </c>
      <c r="P71" s="3"/>
    </row>
    <row r="72" spans="1:16" ht="12.75">
      <c r="A72" s="1">
        <v>38509</v>
      </c>
      <c r="B72" s="3">
        <v>337</v>
      </c>
      <c r="C72" s="3">
        <v>298</v>
      </c>
      <c r="D72" s="4">
        <f t="shared" si="2"/>
        <v>316</v>
      </c>
      <c r="E72" s="3">
        <v>264</v>
      </c>
      <c r="F72">
        <v>10</v>
      </c>
      <c r="G72">
        <f t="shared" si="3"/>
        <v>261</v>
      </c>
      <c r="I72">
        <f>6*(9034-9005)+4</f>
        <v>178</v>
      </c>
      <c r="J72">
        <f t="shared" si="4"/>
        <v>225</v>
      </c>
      <c r="K72">
        <f>6*(9033-9005)</f>
        <v>168</v>
      </c>
      <c r="L72">
        <v>156</v>
      </c>
      <c r="M72">
        <f>6*14</f>
        <v>84</v>
      </c>
      <c r="N72" s="3">
        <v>335</v>
      </c>
      <c r="O72" s="3">
        <f t="shared" si="0"/>
        <v>337</v>
      </c>
      <c r="P72" s="3"/>
    </row>
    <row r="73" spans="1:16" ht="12.75">
      <c r="A73" s="1">
        <v>38516</v>
      </c>
      <c r="B73" s="3">
        <v>345</v>
      </c>
      <c r="C73" s="3">
        <v>298</v>
      </c>
      <c r="D73" s="4">
        <f t="shared" si="2"/>
        <v>324</v>
      </c>
      <c r="E73" s="3">
        <v>275</v>
      </c>
      <c r="F73">
        <v>10</v>
      </c>
      <c r="G73">
        <f t="shared" si="3"/>
        <v>271</v>
      </c>
      <c r="I73">
        <f>6*(9035-9005)+4</f>
        <v>184</v>
      </c>
      <c r="J73">
        <f t="shared" si="4"/>
        <v>235</v>
      </c>
      <c r="K73">
        <f>6*(9034-9005)</f>
        <v>174</v>
      </c>
      <c r="L73">
        <v>168</v>
      </c>
      <c r="M73">
        <v>96</v>
      </c>
      <c r="N73" s="3">
        <v>343</v>
      </c>
      <c r="O73" s="3">
        <f t="shared" si="0"/>
        <v>345</v>
      </c>
      <c r="P73" s="3"/>
    </row>
    <row r="74" spans="1:16" ht="12.75">
      <c r="A74" s="1">
        <v>38523</v>
      </c>
      <c r="B74" s="3">
        <v>353</v>
      </c>
      <c r="C74" s="3">
        <v>312</v>
      </c>
      <c r="D74" s="4">
        <f t="shared" si="2"/>
        <v>332</v>
      </c>
      <c r="E74" s="3">
        <v>285</v>
      </c>
      <c r="F74">
        <v>10</v>
      </c>
      <c r="G74">
        <f t="shared" si="3"/>
        <v>281</v>
      </c>
      <c r="I74">
        <f>6*(9036-9005)</f>
        <v>186</v>
      </c>
      <c r="J74">
        <f>J73+11</f>
        <v>246</v>
      </c>
      <c r="K74">
        <f>6*(9035-9005)</f>
        <v>180</v>
      </c>
      <c r="L74">
        <v>180</v>
      </c>
      <c r="M74">
        <v>96</v>
      </c>
      <c r="N74" s="3">
        <v>351</v>
      </c>
      <c r="O74" s="3">
        <f t="shared" si="0"/>
        <v>353</v>
      </c>
      <c r="P74" s="3"/>
    </row>
    <row r="75" spans="1:16" ht="12.75">
      <c r="A75" s="1">
        <v>38530</v>
      </c>
      <c r="B75" s="3">
        <v>361</v>
      </c>
      <c r="C75" s="3">
        <v>312</v>
      </c>
      <c r="D75" s="4">
        <f t="shared" si="2"/>
        <v>340</v>
      </c>
      <c r="E75" s="3">
        <v>295</v>
      </c>
      <c r="F75">
        <v>10</v>
      </c>
      <c r="G75">
        <f t="shared" si="3"/>
        <v>291</v>
      </c>
      <c r="I75">
        <f>6*(9037-9005)</f>
        <v>192</v>
      </c>
      <c r="J75">
        <f aca="true" t="shared" si="5" ref="J75:J80">J74+11</f>
        <v>257</v>
      </c>
      <c r="K75">
        <f>6*(9036-9005)</f>
        <v>186</v>
      </c>
      <c r="L75">
        <v>192</v>
      </c>
      <c r="M75">
        <v>96</v>
      </c>
      <c r="N75" s="3">
        <v>359</v>
      </c>
      <c r="O75" s="3">
        <f t="shared" si="0"/>
        <v>361</v>
      </c>
      <c r="P75" s="3"/>
    </row>
    <row r="76" spans="1:16" ht="12.75">
      <c r="A76" s="1">
        <v>38537</v>
      </c>
      <c r="B76" s="3">
        <v>369</v>
      </c>
      <c r="C76" s="3">
        <v>316</v>
      </c>
      <c r="D76" s="4">
        <f t="shared" si="2"/>
        <v>348</v>
      </c>
      <c r="E76" s="3">
        <v>295</v>
      </c>
      <c r="F76">
        <v>10</v>
      </c>
      <c r="G76">
        <f t="shared" si="3"/>
        <v>301</v>
      </c>
      <c r="I76">
        <f>6*(9037-9005)</f>
        <v>192</v>
      </c>
      <c r="J76">
        <f t="shared" si="5"/>
        <v>268</v>
      </c>
      <c r="K76">
        <f>6*(9037-9005)</f>
        <v>192</v>
      </c>
      <c r="L76">
        <v>192</v>
      </c>
      <c r="M76">
        <v>96</v>
      </c>
      <c r="N76" s="3">
        <v>367</v>
      </c>
      <c r="O76" s="3">
        <f t="shared" si="0"/>
        <v>369</v>
      </c>
      <c r="P76" s="3"/>
    </row>
    <row r="77" spans="1:16" ht="12.75">
      <c r="A77" s="1">
        <v>38544</v>
      </c>
      <c r="B77" s="3">
        <v>377</v>
      </c>
      <c r="C77" s="3">
        <v>316</v>
      </c>
      <c r="D77" s="4">
        <f t="shared" si="2"/>
        <v>356</v>
      </c>
      <c r="E77" s="3">
        <v>296</v>
      </c>
      <c r="F77">
        <v>10</v>
      </c>
      <c r="G77">
        <f t="shared" si="3"/>
        <v>311</v>
      </c>
      <c r="I77">
        <f>6*(9038-9005)</f>
        <v>198</v>
      </c>
      <c r="J77">
        <f t="shared" si="5"/>
        <v>279</v>
      </c>
      <c r="K77">
        <f>6*(9038-9005)</f>
        <v>198</v>
      </c>
      <c r="L77">
        <v>204</v>
      </c>
      <c r="M77">
        <v>96</v>
      </c>
      <c r="N77" s="3">
        <v>375</v>
      </c>
      <c r="O77" s="3">
        <f>N77+2</f>
        <v>377</v>
      </c>
      <c r="P77" s="3"/>
    </row>
    <row r="78" spans="1:16" ht="12.75">
      <c r="A78" s="1">
        <v>38551</v>
      </c>
      <c r="B78" s="1"/>
      <c r="C78" s="3">
        <v>316</v>
      </c>
      <c r="D78" s="4">
        <f t="shared" si="2"/>
        <v>364</v>
      </c>
      <c r="E78" s="3">
        <v>300</v>
      </c>
      <c r="F78">
        <v>10</v>
      </c>
      <c r="G78">
        <f t="shared" si="3"/>
        <v>321</v>
      </c>
      <c r="I78">
        <f>6*(9038-9005)</f>
        <v>198</v>
      </c>
      <c r="J78">
        <f t="shared" si="5"/>
        <v>290</v>
      </c>
      <c r="K78">
        <f>6*(9038-9005)</f>
        <v>198</v>
      </c>
      <c r="L78">
        <v>216</v>
      </c>
      <c r="M78">
        <v>96</v>
      </c>
      <c r="O78" s="4"/>
      <c r="P78" s="3"/>
    </row>
    <row r="79" spans="1:16" ht="12.75">
      <c r="A79" s="1">
        <v>38558</v>
      </c>
      <c r="B79" s="1"/>
      <c r="C79" s="3">
        <v>326</v>
      </c>
      <c r="D79" s="4">
        <f t="shared" si="2"/>
        <v>372</v>
      </c>
      <c r="E79" s="3">
        <v>311</v>
      </c>
      <c r="F79">
        <v>10</v>
      </c>
      <c r="G79">
        <f t="shared" si="3"/>
        <v>331</v>
      </c>
      <c r="I79">
        <f>6*(9039-9005)+1</f>
        <v>205</v>
      </c>
      <c r="J79">
        <f t="shared" si="5"/>
        <v>301</v>
      </c>
      <c r="K79">
        <f>6*(9038-9005)</f>
        <v>198</v>
      </c>
      <c r="L79">
        <v>228</v>
      </c>
      <c r="M79">
        <v>96</v>
      </c>
      <c r="O79" s="4"/>
      <c r="P79" s="3"/>
    </row>
    <row r="80" spans="1:16" ht="12.75">
      <c r="A80" s="1">
        <v>38565</v>
      </c>
      <c r="C80" s="3">
        <v>337</v>
      </c>
      <c r="D80" s="4"/>
      <c r="E80" s="3">
        <v>317</v>
      </c>
      <c r="F80">
        <v>10</v>
      </c>
      <c r="G80">
        <f>G79+F80</f>
        <v>341</v>
      </c>
      <c r="I80">
        <v>210</v>
      </c>
      <c r="J80">
        <f t="shared" si="5"/>
        <v>312</v>
      </c>
      <c r="K80">
        <f>6*(9038-9005)</f>
        <v>198</v>
      </c>
      <c r="L80">
        <v>240</v>
      </c>
      <c r="M80">
        <v>96</v>
      </c>
      <c r="O80" s="4"/>
      <c r="P80" s="3"/>
    </row>
    <row r="81" spans="1:13" ht="12.75">
      <c r="A81" s="1">
        <v>38572</v>
      </c>
      <c r="C81" s="3">
        <v>337</v>
      </c>
      <c r="D81" s="4"/>
      <c r="E81" s="3">
        <v>325</v>
      </c>
      <c r="F81">
        <v>7</v>
      </c>
      <c r="G81">
        <f>G80+F81</f>
        <v>348</v>
      </c>
      <c r="I81">
        <f>6*(9042-9005)+1-6</f>
        <v>217</v>
      </c>
      <c r="J81">
        <f>J80+12</f>
        <v>324</v>
      </c>
      <c r="K81">
        <f>6*(9039-9005)</f>
        <v>204</v>
      </c>
      <c r="L81">
        <v>240</v>
      </c>
      <c r="M81">
        <v>96</v>
      </c>
    </row>
    <row r="82" spans="1:13" ht="12.75">
      <c r="A82" s="1">
        <v>38579</v>
      </c>
      <c r="C82" s="3">
        <v>343</v>
      </c>
      <c r="D82" s="4"/>
      <c r="E82" s="3">
        <v>332</v>
      </c>
      <c r="I82">
        <v>223</v>
      </c>
      <c r="J82">
        <f>J81+12</f>
        <v>336</v>
      </c>
      <c r="K82">
        <v>210</v>
      </c>
      <c r="L82">
        <v>252</v>
      </c>
      <c r="M82">
        <v>0</v>
      </c>
    </row>
    <row r="83" spans="1:13" ht="12.75">
      <c r="A83" s="1">
        <v>38586</v>
      </c>
      <c r="C83" s="3">
        <v>343</v>
      </c>
      <c r="E83" s="3">
        <v>332</v>
      </c>
      <c r="I83">
        <v>229</v>
      </c>
      <c r="J83">
        <f>J82+12</f>
        <v>348</v>
      </c>
      <c r="K83">
        <v>222</v>
      </c>
      <c r="L83">
        <v>264</v>
      </c>
      <c r="M83">
        <v>0</v>
      </c>
    </row>
    <row r="84" spans="1:13" ht="12.75">
      <c r="A84" s="1">
        <v>38593</v>
      </c>
      <c r="C84" s="3">
        <v>343</v>
      </c>
      <c r="E84" s="3">
        <v>332</v>
      </c>
      <c r="I84">
        <v>236</v>
      </c>
      <c r="K84">
        <v>228</v>
      </c>
      <c r="L84">
        <v>276</v>
      </c>
      <c r="M84">
        <v>0</v>
      </c>
    </row>
    <row r="85" spans="1:13" ht="12.75">
      <c r="A85" s="1">
        <v>38600</v>
      </c>
      <c r="C85" s="3">
        <v>343</v>
      </c>
      <c r="E85" s="3">
        <v>332</v>
      </c>
      <c r="I85">
        <v>244</v>
      </c>
      <c r="K85">
        <v>234</v>
      </c>
      <c r="L85">
        <v>288</v>
      </c>
      <c r="M85">
        <v>12</v>
      </c>
    </row>
    <row r="86" spans="1:13" ht="12.75">
      <c r="A86" s="1">
        <v>38607</v>
      </c>
      <c r="C86" s="3">
        <v>343</v>
      </c>
      <c r="E86" s="3">
        <v>332</v>
      </c>
      <c r="I86">
        <f>6*(9047-9005)</f>
        <v>252</v>
      </c>
      <c r="K86">
        <v>246</v>
      </c>
      <c r="M86">
        <v>30</v>
      </c>
    </row>
    <row r="87" spans="1:13" ht="12.75">
      <c r="A87" s="1">
        <v>38614</v>
      </c>
      <c r="I87">
        <v>252</v>
      </c>
      <c r="K87">
        <v>246</v>
      </c>
      <c r="M87">
        <v>42</v>
      </c>
    </row>
    <row r="88" spans="1:13" ht="12.75">
      <c r="A88" s="1">
        <v>38621</v>
      </c>
      <c r="I88">
        <f>6*(9048-9005)</f>
        <v>258</v>
      </c>
      <c r="K88">
        <f>6*(9047-9005)</f>
        <v>252</v>
      </c>
      <c r="M88">
        <v>54</v>
      </c>
    </row>
    <row r="89" spans="1:13" ht="12.75">
      <c r="A89" s="1">
        <v>38628</v>
      </c>
      <c r="I89">
        <f aca="true" t="shared" si="6" ref="I89:I94">6*(9049-9005)</f>
        <v>264</v>
      </c>
      <c r="K89">
        <f>6*(9048-9005)</f>
        <v>258</v>
      </c>
      <c r="M89">
        <f>12*6</f>
        <v>72</v>
      </c>
    </row>
    <row r="90" spans="1:13" ht="12.75">
      <c r="A90" s="1">
        <v>38635</v>
      </c>
      <c r="I90">
        <f t="shared" si="6"/>
        <v>264</v>
      </c>
      <c r="K90">
        <f aca="true" t="shared" si="7" ref="K90:K96">6*(9049-9005)</f>
        <v>264</v>
      </c>
      <c r="M90">
        <f>17*6</f>
        <v>102</v>
      </c>
    </row>
    <row r="91" spans="1:13" ht="12.75">
      <c r="A91" s="1">
        <v>38642</v>
      </c>
      <c r="I91">
        <f t="shared" si="6"/>
        <v>264</v>
      </c>
      <c r="K91">
        <f t="shared" si="7"/>
        <v>264</v>
      </c>
      <c r="M91">
        <f>24*6</f>
        <v>144</v>
      </c>
    </row>
    <row r="92" spans="1:13" ht="12.75">
      <c r="A92" s="1">
        <v>38649</v>
      </c>
      <c r="I92">
        <f t="shared" si="6"/>
        <v>264</v>
      </c>
      <c r="K92">
        <f t="shared" si="7"/>
        <v>264</v>
      </c>
      <c r="M92">
        <v>150</v>
      </c>
    </row>
    <row r="93" spans="1:13" ht="12.75">
      <c r="A93" s="1">
        <v>38656</v>
      </c>
      <c r="I93">
        <f t="shared" si="6"/>
        <v>264</v>
      </c>
      <c r="K93">
        <f t="shared" si="7"/>
        <v>264</v>
      </c>
      <c r="M93">
        <v>156</v>
      </c>
    </row>
    <row r="94" spans="1:13" ht="12.75">
      <c r="A94" s="1">
        <v>38663</v>
      </c>
      <c r="I94">
        <f t="shared" si="6"/>
        <v>264</v>
      </c>
      <c r="K94">
        <f t="shared" si="7"/>
        <v>264</v>
      </c>
      <c r="M94">
        <f>3*8*6+4*6</f>
        <v>168</v>
      </c>
    </row>
    <row r="95" spans="1:13" ht="12.75">
      <c r="A95" s="1">
        <v>38670</v>
      </c>
      <c r="I95">
        <f>6*(9049-9005)+3</f>
        <v>267</v>
      </c>
      <c r="K95">
        <f t="shared" si="7"/>
        <v>264</v>
      </c>
      <c r="M95">
        <f>4*8*6</f>
        <v>192</v>
      </c>
    </row>
    <row r="96" spans="1:13" ht="12.75">
      <c r="A96" s="1">
        <v>38677</v>
      </c>
      <c r="I96">
        <f>6*(9050-9005)+2</f>
        <v>272</v>
      </c>
      <c r="K96">
        <f t="shared" si="7"/>
        <v>264</v>
      </c>
      <c r="M96">
        <f>4*8*6</f>
        <v>192</v>
      </c>
    </row>
    <row r="97" ht="12.75">
      <c r="A97" s="1">
        <v>38684</v>
      </c>
    </row>
    <row r="98" ht="12.75">
      <c r="A98" s="1">
        <v>38691</v>
      </c>
    </row>
    <row r="99" ht="12.75">
      <c r="A99" s="1">
        <v>38698</v>
      </c>
    </row>
    <row r="100" ht="12.75">
      <c r="A100" s="1">
        <v>38705</v>
      </c>
    </row>
    <row r="101" ht="12.75">
      <c r="A101" s="1">
        <v>38712</v>
      </c>
    </row>
    <row r="102" ht="12.75">
      <c r="A102" s="1">
        <v>38719</v>
      </c>
    </row>
    <row r="103" ht="12.75">
      <c r="A103" s="1">
        <v>38726</v>
      </c>
    </row>
    <row r="104" ht="12.75">
      <c r="A104" s="1">
        <v>38733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2005-01-26T22:54:30Z</cp:lastPrinted>
  <dcterms:created xsi:type="dcterms:W3CDTF">2004-09-15T21:18:30Z</dcterms:created>
  <dcterms:modified xsi:type="dcterms:W3CDTF">2005-11-17T23:52:17Z</dcterms:modified>
  <cp:category/>
  <cp:version/>
  <cp:contentType/>
  <cp:contentStatus/>
</cp:coreProperties>
</file>