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776" yWindow="65506" windowWidth="15480" windowHeight="11640" tabRatio="651" firstSheet="1" activeTab="4"/>
  </bookViews>
  <sheets>
    <sheet name="Summary" sheetId="1" r:id="rId1"/>
    <sheet name="Nominals" sheetId="2" r:id="rId2"/>
    <sheet name="XY Raw Data" sheetId="3" r:id="rId3"/>
    <sheet name="XY Analysis" sheetId="4" r:id="rId4"/>
    <sheet name="Goodness of Z Fit" sheetId="5" r:id="rId5"/>
  </sheets>
  <definedNames/>
  <calcPr fullCalcOnLoad="1"/>
</workbook>
</file>

<file path=xl/sharedStrings.xml><?xml version="1.0" encoding="utf-8"?>
<sst xmlns="http://schemas.openxmlformats.org/spreadsheetml/2006/main" count="228" uniqueCount="59">
  <si>
    <t>Category</t>
  </si>
  <si>
    <t>Module ID</t>
  </si>
  <si>
    <t>Delta X (µm)</t>
  </si>
  <si>
    <t>Delta Y (µm)</t>
  </si>
  <si>
    <t>Module 3</t>
  </si>
  <si>
    <t>Module 4</t>
  </si>
  <si>
    <t>Module 5</t>
  </si>
  <si>
    <t>Module 6</t>
  </si>
  <si>
    <t>Module 1</t>
  </si>
  <si>
    <t>Module 2</t>
  </si>
  <si>
    <t>Target A (FE-0)</t>
  </si>
  <si>
    <t>Bow (µm)</t>
  </si>
  <si>
    <t>Twist (mr)</t>
  </si>
  <si>
    <t>Tilt above carbon plane (µm)</t>
  </si>
  <si>
    <t>Non-parallelism
of carbon &amp; button planes (µm)</t>
  </si>
  <si>
    <t>at X=0,Y=-70</t>
  </si>
  <si>
    <t>at X=70,Y=0</t>
  </si>
  <si>
    <t xml:space="preserve">Survey Data Summary for Sector </t>
  </si>
  <si>
    <t>Loading Date (dd-mmm-yy)</t>
  </si>
  <si>
    <t>Raw Z data okay (yes/no)?</t>
  </si>
  <si>
    <t>Mean Ht. above carbon-Nom1 (µm)</t>
  </si>
  <si>
    <t>RMS Ht. above carbon (µm)</t>
  </si>
  <si>
    <t xml:space="preserve"> </t>
  </si>
  <si>
    <t>Target B (FE-15)</t>
  </si>
  <si>
    <t>Target C (FE-7)</t>
  </si>
  <si>
    <t>Target D (FE-8)</t>
  </si>
  <si>
    <t>(Zcarbon-Zbutton)-Nom2 (µm)</t>
  </si>
  <si>
    <t xml:space="preserve">NOMINALS and TOLERANCES </t>
  </si>
  <si>
    <t>TOLERANCES</t>
  </si>
  <si>
    <t>UNITS</t>
  </si>
  <si>
    <t>mr</t>
  </si>
  <si>
    <r>
      <t>m</t>
    </r>
    <r>
      <rPr>
        <sz val="10"/>
        <rFont val="Verdana"/>
        <family val="0"/>
      </rPr>
      <t>m</t>
    </r>
  </si>
  <si>
    <r>
      <t>Nom1 (</t>
    </r>
    <r>
      <rPr>
        <sz val="10"/>
        <rFont val="Symbol"/>
        <family val="1"/>
      </rPr>
      <t>m</t>
    </r>
    <r>
      <rPr>
        <sz val="10"/>
        <rFont val="Verdana"/>
        <family val="2"/>
      </rPr>
      <t>m</t>
    </r>
    <r>
      <rPr>
        <sz val="10"/>
        <rFont val="Verdana"/>
        <family val="0"/>
      </rPr>
      <t>)</t>
    </r>
  </si>
  <si>
    <r>
      <t>Nom2 (</t>
    </r>
    <r>
      <rPr>
        <sz val="10"/>
        <rFont val="Symbol"/>
        <family val="1"/>
      </rPr>
      <t>m</t>
    </r>
    <r>
      <rPr>
        <sz val="10"/>
        <rFont val="Verdana"/>
        <family val="0"/>
      </rPr>
      <t>m)</t>
    </r>
  </si>
  <si>
    <t>Note:  Delta = measurement - Nominal</t>
  </si>
  <si>
    <r>
      <t>RED</t>
    </r>
    <r>
      <rPr>
        <sz val="10"/>
        <rFont val="Verdana"/>
        <family val="0"/>
      </rPr>
      <t xml:space="preserve"> number is out of tolerance</t>
    </r>
  </si>
  <si>
    <r>
      <t>Nom1 (</t>
    </r>
    <r>
      <rPr>
        <sz val="10"/>
        <rFont val="Symbol"/>
        <family val="1"/>
      </rPr>
      <t>m</t>
    </r>
    <r>
      <rPr>
        <sz val="10"/>
        <rFont val="Verdana"/>
        <family val="0"/>
      </rPr>
      <t>m)</t>
    </r>
  </si>
  <si>
    <t>Z-Quality Determination</t>
  </si>
  <si>
    <t>Condition</t>
  </si>
  <si>
    <t>Tolerances</t>
  </si>
  <si>
    <t>Carbon Surface Plane Fit:</t>
  </si>
  <si>
    <t>Button/Glass Plane Fit:</t>
  </si>
  <si>
    <t>Chi Square</t>
  </si>
  <si>
    <t>Residuals Mean</t>
  </si>
  <si>
    <t>Residuals RMS</t>
  </si>
  <si>
    <t>Module Plane Fit:</t>
  </si>
  <si>
    <t xml:space="preserve">PASS? </t>
  </si>
  <si>
    <t>"yes" or "no"</t>
  </si>
  <si>
    <r>
      <t>m</t>
    </r>
    <r>
      <rPr>
        <sz val="10"/>
        <rFont val="Verdana"/>
        <family val="2"/>
      </rPr>
      <t>m</t>
    </r>
  </si>
  <si>
    <t>Positioning</t>
  </si>
  <si>
    <t>Aftercure</t>
  </si>
  <si>
    <t>Final</t>
  </si>
  <si>
    <t>X (mm)</t>
  </si>
  <si>
    <t>Y (mm)</t>
  </si>
  <si>
    <t xml:space="preserve">XY RAW Data Summary for Sector </t>
  </si>
  <si>
    <t xml:space="preserve">XY RESIDUALS Data Summary for Sector </t>
  </si>
  <si>
    <t>(Module height above carbon)</t>
  </si>
  <si>
    <t>(carbon height above button)</t>
  </si>
  <si>
    <t>(Carbon height above button)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</si>
</sst>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  <numFmt numFmtId="166" formatCode="[$-409]d\-mmm\-yy;@"/>
    <numFmt numFmtId="167" formatCode="0.0"/>
    <numFmt numFmtId="168" formatCode="0.0000"/>
    <numFmt numFmtId="169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Symbol"/>
      <family val="1"/>
    </font>
    <font>
      <sz val="10"/>
      <color indexed="10"/>
      <name val="Verdana"/>
      <family val="2"/>
    </font>
    <font>
      <b/>
      <sz val="14"/>
      <name val="Verdana"/>
      <family val="2"/>
    </font>
    <font>
      <u val="single"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20" xfId="0" applyFont="1" applyBorder="1" applyAlignment="1">
      <alignment/>
    </xf>
    <xf numFmtId="14" fontId="0" fillId="0" borderId="0" xfId="0" applyNumberFormat="1" applyAlignment="1">
      <alignment/>
    </xf>
    <xf numFmtId="166" fontId="0" fillId="0" borderId="2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right"/>
    </xf>
    <xf numFmtId="167" fontId="0" fillId="0" borderId="31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8" fontId="0" fillId="0" borderId="4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8" fontId="0" fillId="0" borderId="23" xfId="0" applyNumberFormat="1" applyBorder="1" applyAlignment="1">
      <alignment horizontal="right"/>
    </xf>
    <xf numFmtId="168" fontId="0" fillId="0" borderId="27" xfId="0" applyNumberForma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68" fontId="0" fillId="0" borderId="21" xfId="0" applyNumberFormat="1" applyBorder="1" applyAlignment="1">
      <alignment horizontal="right"/>
    </xf>
    <xf numFmtId="168" fontId="0" fillId="0" borderId="9" xfId="0" applyNumberFormat="1" applyBorder="1" applyAlignment="1">
      <alignment horizontal="right"/>
    </xf>
    <xf numFmtId="168" fontId="0" fillId="0" borderId="17" xfId="0" applyNumberFormat="1" applyBorder="1" applyAlignment="1">
      <alignment horizontal="right"/>
    </xf>
    <xf numFmtId="167" fontId="0" fillId="0" borderId="14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8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4" fillId="0" borderId="21" xfId="0" applyFont="1" applyBorder="1" applyAlignment="1">
      <alignment horizontal="center"/>
    </xf>
    <xf numFmtId="168" fontId="0" fillId="0" borderId="31" xfId="0" applyNumberFormat="1" applyBorder="1" applyAlignment="1">
      <alignment horizontal="right"/>
    </xf>
    <xf numFmtId="168" fontId="0" fillId="0" borderId="32" xfId="0" applyNumberFormat="1" applyBorder="1" applyAlignment="1">
      <alignment horizontal="right"/>
    </xf>
    <xf numFmtId="0" fontId="0" fillId="0" borderId="14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9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7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36" xfId="0" applyFont="1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9" xfId="0" applyFont="1" applyBorder="1" applyAlignment="1">
      <alignment/>
    </xf>
    <xf numFmtId="0" fontId="0" fillId="0" borderId="27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4"/>
  <sheetViews>
    <sheetView workbookViewId="0" topLeftCell="A1">
      <selection activeCell="B32" sqref="B32"/>
    </sheetView>
  </sheetViews>
  <sheetFormatPr defaultColWidth="9.00390625" defaultRowHeight="12.75"/>
  <cols>
    <col min="1" max="1" width="15.625" style="0" customWidth="1"/>
    <col min="2" max="2" width="14.125" style="0" customWidth="1"/>
    <col min="3" max="8" width="9.75390625" style="0" customWidth="1"/>
    <col min="9" max="10" width="11.00390625" style="0" hidden="1" customWidth="1"/>
    <col min="11" max="16384" width="11.00390625" style="0" customWidth="1"/>
  </cols>
  <sheetData>
    <row r="1" spans="5:8" ht="15">
      <c r="E1" s="71" t="s">
        <v>17</v>
      </c>
      <c r="F1" s="139">
        <v>9007</v>
      </c>
      <c r="G1" s="140"/>
      <c r="H1" s="141"/>
    </row>
    <row r="2" spans="1:8" ht="12.75">
      <c r="A2" s="149"/>
      <c r="B2" s="150"/>
      <c r="C2" s="150"/>
      <c r="D2" s="150"/>
      <c r="E2" s="150"/>
      <c r="F2" s="150"/>
      <c r="G2" s="150"/>
      <c r="H2" s="151"/>
    </row>
    <row r="3" spans="1:8" ht="13.5" thickBot="1">
      <c r="A3" s="156" t="s">
        <v>0</v>
      </c>
      <c r="B3" s="157"/>
      <c r="C3" s="1" t="s">
        <v>8</v>
      </c>
      <c r="D3" s="1" t="s">
        <v>9</v>
      </c>
      <c r="E3" s="1" t="s">
        <v>4</v>
      </c>
      <c r="F3" s="1" t="s">
        <v>5</v>
      </c>
      <c r="G3" s="1" t="s">
        <v>6</v>
      </c>
      <c r="H3" s="17" t="s">
        <v>7</v>
      </c>
    </row>
    <row r="4" spans="1:8" ht="12.75" customHeight="1">
      <c r="A4" s="153"/>
      <c r="B4" s="154"/>
      <c r="C4" s="154"/>
      <c r="D4" s="154"/>
      <c r="E4" s="154"/>
      <c r="F4" s="154"/>
      <c r="G4" s="154"/>
      <c r="H4" s="155"/>
    </row>
    <row r="5" spans="1:8" ht="12.75">
      <c r="A5" s="145" t="s">
        <v>1</v>
      </c>
      <c r="B5" s="158"/>
      <c r="C5" s="68">
        <v>510456</v>
      </c>
      <c r="D5" s="12">
        <v>510941</v>
      </c>
      <c r="E5" s="68">
        <v>510265</v>
      </c>
      <c r="F5" s="12">
        <v>510561</v>
      </c>
      <c r="G5" s="68">
        <v>510537</v>
      </c>
      <c r="H5" s="31">
        <v>510582</v>
      </c>
    </row>
    <row r="6" spans="1:8" ht="12.75">
      <c r="A6" s="159" t="s">
        <v>18</v>
      </c>
      <c r="B6" s="161"/>
      <c r="C6" s="46">
        <v>36795</v>
      </c>
      <c r="D6" s="47">
        <v>36795</v>
      </c>
      <c r="E6" s="46">
        <v>36796</v>
      </c>
      <c r="F6" s="47">
        <v>36797</v>
      </c>
      <c r="G6" s="46">
        <v>36797</v>
      </c>
      <c r="H6" s="48">
        <v>36798</v>
      </c>
    </row>
    <row r="7" spans="1:8" ht="12.75">
      <c r="A7" s="149" t="s">
        <v>19</v>
      </c>
      <c r="B7" s="150"/>
      <c r="C7" s="69" t="str">
        <f>IF('Goodness of Z Fit'!C20="","",'Goodness of Z Fit'!C20)</f>
        <v>yes</v>
      </c>
      <c r="D7" s="14" t="str">
        <f>IF('Goodness of Z Fit'!E20="","",'Goodness of Z Fit'!E20)</f>
        <v>yes</v>
      </c>
      <c r="E7" s="69" t="str">
        <f>IF('Goodness of Z Fit'!G20="","",'Goodness of Z Fit'!G20)</f>
        <v>yes</v>
      </c>
      <c r="F7" s="14" t="str">
        <f>IF('Goodness of Z Fit'!I20="","",'Goodness of Z Fit'!I20)</f>
        <v>yes</v>
      </c>
      <c r="G7" s="69" t="str">
        <f>IF('Goodness of Z Fit'!K20="","",'Goodness of Z Fit'!K20)</f>
        <v>yes</v>
      </c>
      <c r="H7" s="49" t="str">
        <f>IF('Goodness of Z Fit'!M20="","",'Goodness of Z Fit'!M20)</f>
        <v>yes</v>
      </c>
    </row>
    <row r="8" spans="1:8" ht="12.75" customHeight="1">
      <c r="A8" s="145"/>
      <c r="B8" s="146"/>
      <c r="C8" s="137"/>
      <c r="D8" s="137"/>
      <c r="E8" s="137"/>
      <c r="F8" s="137"/>
      <c r="G8" s="137"/>
      <c r="H8" s="138"/>
    </row>
    <row r="9" spans="1:10" ht="12.75">
      <c r="A9" s="164" t="s">
        <v>10</v>
      </c>
      <c r="B9" s="5" t="s">
        <v>2</v>
      </c>
      <c r="C9" s="74">
        <f>IF('XY Analysis'!E5="","",'XY Analysis'!E5)</f>
        <v>-5.60000000000116</v>
      </c>
      <c r="D9" s="74">
        <f>IF('XY Analysis'!H5="","",'XY Analysis'!H5)</f>
        <v>-5.500000000001393</v>
      </c>
      <c r="E9" s="74">
        <f>IF('XY Analysis'!J5="","",'XY Analysis'!J5)</f>
        <v>-6.000000000000227</v>
      </c>
      <c r="F9" s="74">
        <f>IF('XY Analysis'!E16="","",'XY Analysis'!E16)</f>
        <v>-1.100000000000989</v>
      </c>
      <c r="G9" s="74">
        <f>IF('XY Analysis'!H16="","",'XY Analysis'!H16)</f>
        <v>-5.099999999998772</v>
      </c>
      <c r="H9" s="75">
        <f>IF('XY Analysis'!J16="","",'XY Analysis'!J16)</f>
        <v>-3.8000000000053547</v>
      </c>
      <c r="I9" s="16">
        <v>50</v>
      </c>
      <c r="J9" s="16">
        <f>-I9</f>
        <v>-50</v>
      </c>
    </row>
    <row r="10" spans="1:10" ht="12.75">
      <c r="A10" s="163"/>
      <c r="B10" s="7" t="s">
        <v>3</v>
      </c>
      <c r="C10" s="76">
        <f>IF('XY Analysis'!E6="","",'XY Analysis'!E6)</f>
        <v>2.2999999999999687</v>
      </c>
      <c r="D10" s="76">
        <f>IF('XY Analysis'!H6="","",'XY Analysis'!H6)</f>
        <v>0</v>
      </c>
      <c r="E10" s="76">
        <f>IF('XY Analysis'!J6="","",'XY Analysis'!J6)</f>
        <v>-1.9000000000000128</v>
      </c>
      <c r="F10" s="76">
        <f>IF('XY Analysis'!E17="","",'XY Analysis'!E17)</f>
        <v>-4.799999999999471</v>
      </c>
      <c r="G10" s="76">
        <f>IF('XY Analysis'!H17="","",'XY Analysis'!H17)</f>
        <v>-0.700000000000145</v>
      </c>
      <c r="H10" s="77">
        <f>IF('XY Analysis'!J17="","",'XY Analysis'!J17)</f>
        <v>1.3000000000000789</v>
      </c>
      <c r="I10" s="16">
        <v>50</v>
      </c>
      <c r="J10" s="16">
        <f aca="true" t="shared" si="0" ref="J10:J26">-I10</f>
        <v>-50</v>
      </c>
    </row>
    <row r="11" spans="1:12" ht="12.75">
      <c r="A11" s="163" t="s">
        <v>23</v>
      </c>
      <c r="B11" s="5" t="s">
        <v>2</v>
      </c>
      <c r="C11" s="74">
        <f>IF('XY Analysis'!E7="","",'XY Analysis'!E7)</f>
        <v>-6.299999999999972</v>
      </c>
      <c r="D11" s="74">
        <f>IF('XY Analysis'!H7="","",'XY Analysis'!H7)</f>
        <v>-2.400000000001512</v>
      </c>
      <c r="E11" s="74">
        <f>IF('XY Analysis'!J7="","",'XY Analysis'!J7)</f>
        <v>-5.699999999990268</v>
      </c>
      <c r="F11" s="74">
        <f>IF('XY Analysis'!E18="","",'XY Analysis'!E18)</f>
        <v>-2.1999999999999797</v>
      </c>
      <c r="G11" s="74">
        <f>IF('XY Analysis'!H18="","",'XY Analysis'!H18)</f>
        <v>-4.100000000001103</v>
      </c>
      <c r="H11" s="75">
        <f>IF('XY Analysis'!J18="","",'XY Analysis'!J18)</f>
        <v>-4.300000000000637</v>
      </c>
      <c r="I11" s="16">
        <v>50</v>
      </c>
      <c r="J11" s="16">
        <f t="shared" si="0"/>
        <v>-50</v>
      </c>
      <c r="L11" s="45"/>
    </row>
    <row r="12" spans="1:10" ht="12.75">
      <c r="A12" s="163"/>
      <c r="B12" s="7" t="s">
        <v>3</v>
      </c>
      <c r="C12" s="76">
        <f>IF('XY Analysis'!E8="","",'XY Analysis'!E8)</f>
        <v>1.40000000000029</v>
      </c>
      <c r="D12" s="76">
        <f>IF('XY Analysis'!H8="","",'XY Analysis'!H8)</f>
        <v>-2.6000000000001577</v>
      </c>
      <c r="E12" s="76">
        <f>IF('XY Analysis'!J8="","",'XY Analysis'!J8)</f>
        <v>-0.39999999999995595</v>
      </c>
      <c r="F12" s="76">
        <f>IF('XY Analysis'!E19="","",'XY Analysis'!E19)</f>
        <v>-2.9000000000003467</v>
      </c>
      <c r="G12" s="76">
        <f>IF('XY Analysis'!H19="","",'XY Analysis'!H19)</f>
        <v>0.49999999999994493</v>
      </c>
      <c r="H12" s="77">
        <f>IF('XY Analysis'!J19="","",'XY Analysis'!J19)</f>
        <v>0</v>
      </c>
      <c r="I12" s="16">
        <v>50</v>
      </c>
      <c r="J12" s="16">
        <f t="shared" si="0"/>
        <v>-50</v>
      </c>
    </row>
    <row r="13" spans="1:10" ht="12.75">
      <c r="A13" s="163" t="s">
        <v>24</v>
      </c>
      <c r="B13" s="5" t="s">
        <v>2</v>
      </c>
      <c r="C13" s="74">
        <f>IF('XY Analysis'!E9="","",'XY Analysis'!E9)</f>
        <v>-8.500000000000174</v>
      </c>
      <c r="D13" s="74">
        <f>IF('XY Analysis'!H9="","",'XY Analysis'!H9)</f>
        <v>-7.600000000000051</v>
      </c>
      <c r="E13" s="74">
        <f>IF('XY Analysis'!J9="","",'XY Analysis'!J9)</f>
        <v>-2.600000000001046</v>
      </c>
      <c r="F13" s="74">
        <f>IF('XY Analysis'!E20="","",'XY Analysis'!E20)</f>
        <v>0.6999999999997009</v>
      </c>
      <c r="G13" s="74">
        <f>IF('XY Analysis'!H20="","",'XY Analysis'!H20)</f>
        <v>-3.400000000002734</v>
      </c>
      <c r="H13" s="75">
        <f>IF('XY Analysis'!J20="","",'XY Analysis'!J20)</f>
        <v>0.10000000000331966</v>
      </c>
      <c r="I13" s="16">
        <v>50</v>
      </c>
      <c r="J13" s="16">
        <f t="shared" si="0"/>
        <v>-50</v>
      </c>
    </row>
    <row r="14" spans="1:12" ht="12.75">
      <c r="A14" s="163"/>
      <c r="B14" s="7" t="s">
        <v>3</v>
      </c>
      <c r="C14" s="76">
        <f>IF('XY Analysis'!E10="","",'XY Analysis'!E10)</f>
        <v>2.0999999999986585</v>
      </c>
      <c r="D14" s="76">
        <f>IF('XY Analysis'!H10="","",'XY Analysis'!H10)</f>
        <v>0.30000000000285354</v>
      </c>
      <c r="E14" s="76">
        <f>IF('XY Analysis'!J10="","",'XY Analysis'!J10)</f>
        <v>-3.1999999999996476</v>
      </c>
      <c r="F14" s="76">
        <f>IF('XY Analysis'!E21="","",'XY Analysis'!E21)</f>
        <v>-1.6999999999995907</v>
      </c>
      <c r="G14" s="76">
        <f>IF('XY Analysis'!H21="","",'XY Analysis'!H21)</f>
        <v>1.3999999999967372</v>
      </c>
      <c r="H14" s="77">
        <f>IF('XY Analysis'!J21="","",'XY Analysis'!J21)</f>
        <v>-1.8999999999991246</v>
      </c>
      <c r="I14" s="16">
        <v>50</v>
      </c>
      <c r="J14" s="16">
        <f t="shared" si="0"/>
        <v>-50</v>
      </c>
      <c r="L14" s="45"/>
    </row>
    <row r="15" spans="1:10" ht="12.75">
      <c r="A15" s="163" t="s">
        <v>25</v>
      </c>
      <c r="B15" s="5" t="s">
        <v>2</v>
      </c>
      <c r="C15" s="74">
        <f>IF('XY Analysis'!E11="","",'XY Analysis'!E11)</f>
        <v>-9.799999999998477</v>
      </c>
      <c r="D15" s="74">
        <f>IF('XY Analysis'!H11="","",'XY Analysis'!H11)</f>
        <v>-7.399999999996965</v>
      </c>
      <c r="E15" s="74">
        <f>IF('XY Analysis'!J11="","",'XY Analysis'!J11)</f>
        <v>-1.6999999999995907</v>
      </c>
      <c r="F15" s="74">
        <f>IF('XY Analysis'!E22="","",'XY Analysis'!E22)</f>
        <v>-0.5999999999986017</v>
      </c>
      <c r="G15" s="74">
        <f>IF('XY Analysis'!H22="","",'XY Analysis'!H22)</f>
        <v>-3.700000000002035</v>
      </c>
      <c r="H15" s="75">
        <f>IF('XY Analysis'!J22="","",'XY Analysis'!J22)</f>
        <v>1.1999999999972033</v>
      </c>
      <c r="I15" s="16">
        <v>50</v>
      </c>
      <c r="J15" s="16">
        <f t="shared" si="0"/>
        <v>-50</v>
      </c>
    </row>
    <row r="16" spans="1:10" ht="12.75">
      <c r="A16" s="165"/>
      <c r="B16" s="7" t="s">
        <v>3</v>
      </c>
      <c r="C16" s="76">
        <f>IF('XY Analysis'!E12="","",'XY Analysis'!E12)</f>
        <v>2.0000000000024443</v>
      </c>
      <c r="D16" s="76">
        <f>IF('XY Analysis'!H12="","",'XY Analysis'!H12)</f>
        <v>-1.6000000000033765</v>
      </c>
      <c r="E16" s="76">
        <f>IF('XY Analysis'!J12="","",'XY Analysis'!J12)</f>
        <v>-0.39999999999906777</v>
      </c>
      <c r="F16" s="76">
        <f>IF('XY Analysis'!E23="","",'XY Analysis'!E23)</f>
        <v>-1.599999999996271</v>
      </c>
      <c r="G16" s="76">
        <f>IF('XY Analysis'!H23="","",'XY Analysis'!H23)</f>
        <v>1.3999999999967372</v>
      </c>
      <c r="H16" s="77">
        <f>IF('XY Analysis'!J23="","",'XY Analysis'!J23)</f>
        <v>-1.4000000000038426</v>
      </c>
      <c r="I16" s="16">
        <v>50</v>
      </c>
      <c r="J16" s="16">
        <f t="shared" si="0"/>
        <v>-50</v>
      </c>
    </row>
    <row r="17" spans="1:10" ht="12.75">
      <c r="A17" s="145"/>
      <c r="B17" s="152"/>
      <c r="C17" s="147"/>
      <c r="D17" s="147"/>
      <c r="E17" s="147"/>
      <c r="F17" s="147"/>
      <c r="G17" s="147"/>
      <c r="H17" s="148"/>
      <c r="I17" s="16"/>
      <c r="J17" s="16">
        <f t="shared" si="0"/>
        <v>0</v>
      </c>
    </row>
    <row r="18" spans="1:10" ht="12.75">
      <c r="A18" s="145" t="s">
        <v>11</v>
      </c>
      <c r="B18" s="146"/>
      <c r="C18" s="78">
        <v>5.20226</v>
      </c>
      <c r="D18" s="78">
        <v>10.7554</v>
      </c>
      <c r="E18" s="78">
        <v>6.00909</v>
      </c>
      <c r="F18" s="78">
        <v>-7.54951</v>
      </c>
      <c r="G18" s="78">
        <v>6.13937</v>
      </c>
      <c r="H18" s="79">
        <v>-12.1472</v>
      </c>
      <c r="I18" s="16">
        <v>100</v>
      </c>
      <c r="J18" s="16">
        <f t="shared" si="0"/>
        <v>-100</v>
      </c>
    </row>
    <row r="19" spans="1:10" ht="12.75">
      <c r="A19" s="159" t="s">
        <v>12</v>
      </c>
      <c r="B19" s="152"/>
      <c r="C19" s="80">
        <v>-0.894621</v>
      </c>
      <c r="D19" s="80">
        <v>-0.197781</v>
      </c>
      <c r="E19" s="80">
        <v>1.36972</v>
      </c>
      <c r="F19" s="80">
        <v>-0.73766</v>
      </c>
      <c r="G19" s="80">
        <v>-2.38354</v>
      </c>
      <c r="H19" s="81">
        <v>-0.624336</v>
      </c>
      <c r="I19" s="16">
        <v>5</v>
      </c>
      <c r="J19" s="16">
        <f t="shared" si="0"/>
        <v>-5</v>
      </c>
    </row>
    <row r="20" spans="1:10" ht="12.75">
      <c r="A20" s="159" t="s">
        <v>13</v>
      </c>
      <c r="B20" s="152"/>
      <c r="C20" s="82">
        <v>20.4846</v>
      </c>
      <c r="D20" s="82">
        <v>-20.2721</v>
      </c>
      <c r="E20" s="82">
        <v>17.4541</v>
      </c>
      <c r="F20" s="82">
        <v>25.4261</v>
      </c>
      <c r="G20" s="82">
        <v>-16.2526</v>
      </c>
      <c r="H20" s="83">
        <v>-25.6748</v>
      </c>
      <c r="I20" s="16">
        <v>100</v>
      </c>
      <c r="J20" s="16">
        <f t="shared" si="0"/>
        <v>-100</v>
      </c>
    </row>
    <row r="21" spans="1:10" ht="12.75">
      <c r="A21" s="19" t="s">
        <v>20</v>
      </c>
      <c r="B21" s="11"/>
      <c r="C21" s="82">
        <v>54.508</v>
      </c>
      <c r="D21" s="82">
        <v>49.0638</v>
      </c>
      <c r="E21" s="82">
        <v>67.6358</v>
      </c>
      <c r="F21" s="82">
        <v>47.4332</v>
      </c>
      <c r="G21" s="82">
        <v>42.6489</v>
      </c>
      <c r="H21" s="83">
        <v>42.9455</v>
      </c>
      <c r="I21" s="16">
        <v>100</v>
      </c>
      <c r="J21" s="16">
        <f t="shared" si="0"/>
        <v>-100</v>
      </c>
    </row>
    <row r="22" spans="1:10" ht="12.75">
      <c r="A22" s="23" t="s">
        <v>21</v>
      </c>
      <c r="B22" s="3"/>
      <c r="C22" s="84">
        <v>11.4293</v>
      </c>
      <c r="D22" s="84">
        <v>12.5365</v>
      </c>
      <c r="E22" s="84">
        <v>13.7398</v>
      </c>
      <c r="F22" s="84">
        <v>10.0644</v>
      </c>
      <c r="G22" s="84">
        <v>12.7453</v>
      </c>
      <c r="H22" s="85">
        <v>15.2915</v>
      </c>
      <c r="I22" s="16">
        <v>50</v>
      </c>
      <c r="J22" s="16">
        <f t="shared" si="0"/>
        <v>-50</v>
      </c>
    </row>
    <row r="23" spans="1:10" ht="12.75">
      <c r="A23" s="145"/>
      <c r="B23" s="146"/>
      <c r="C23" s="147"/>
      <c r="D23" s="147"/>
      <c r="E23" s="147"/>
      <c r="F23" s="147"/>
      <c r="G23" s="147"/>
      <c r="H23" s="148"/>
      <c r="I23" s="16"/>
      <c r="J23" s="16">
        <f t="shared" si="0"/>
        <v>0</v>
      </c>
    </row>
    <row r="24" spans="1:10" ht="19.5" customHeight="1">
      <c r="A24" s="162" t="s">
        <v>14</v>
      </c>
      <c r="B24" s="4" t="s">
        <v>15</v>
      </c>
      <c r="C24" s="78">
        <v>-81.2346</v>
      </c>
      <c r="D24" s="78">
        <v>-79.9541</v>
      </c>
      <c r="E24" s="78">
        <v>-71.043</v>
      </c>
      <c r="F24" s="78">
        <v>142.477</v>
      </c>
      <c r="G24" s="78">
        <v>118.884</v>
      </c>
      <c r="H24" s="79">
        <v>145.405</v>
      </c>
      <c r="I24" s="16">
        <v>100</v>
      </c>
      <c r="J24" s="16">
        <f t="shared" si="0"/>
        <v>-100</v>
      </c>
    </row>
    <row r="25" spans="1:10" ht="19.5" customHeight="1">
      <c r="A25" s="163"/>
      <c r="B25" s="2" t="s">
        <v>16</v>
      </c>
      <c r="C25" s="78">
        <v>0.131348</v>
      </c>
      <c r="D25" s="78">
        <v>-4.09619</v>
      </c>
      <c r="E25" s="78">
        <v>-3.07397</v>
      </c>
      <c r="F25" s="78">
        <v>-3.85132</v>
      </c>
      <c r="G25" s="78">
        <v>-6.76685</v>
      </c>
      <c r="H25" s="79">
        <v>-5.8681</v>
      </c>
      <c r="I25" s="16">
        <v>100</v>
      </c>
      <c r="J25" s="16">
        <f t="shared" si="0"/>
        <v>-100</v>
      </c>
    </row>
    <row r="26" spans="1:10" ht="19.5" customHeight="1">
      <c r="A26" s="22" t="s">
        <v>26</v>
      </c>
      <c r="B26" s="3"/>
      <c r="C26" s="78">
        <v>16.4795</v>
      </c>
      <c r="D26" s="78">
        <v>17.5093</v>
      </c>
      <c r="E26" s="78">
        <v>17.2397</v>
      </c>
      <c r="F26" s="78">
        <v>-27.3585</v>
      </c>
      <c r="G26" s="78">
        <v>-26.7502</v>
      </c>
      <c r="H26" s="79">
        <v>-27.8448</v>
      </c>
      <c r="I26" s="16">
        <v>150</v>
      </c>
      <c r="J26" s="16">
        <f t="shared" si="0"/>
        <v>-150</v>
      </c>
    </row>
    <row r="27" spans="1:8" ht="12.75" customHeight="1" thickBot="1">
      <c r="A27" s="142"/>
      <c r="B27" s="143"/>
      <c r="C27" s="143"/>
      <c r="D27" s="143"/>
      <c r="E27" s="143"/>
      <c r="F27" s="143"/>
      <c r="G27" s="143"/>
      <c r="H27" s="144"/>
    </row>
    <row r="28" spans="1:8" ht="12.75">
      <c r="A28" s="152" t="s">
        <v>22</v>
      </c>
      <c r="B28" s="152"/>
      <c r="C28" s="152"/>
      <c r="D28" s="152"/>
      <c r="E28" s="152"/>
      <c r="F28" s="152"/>
      <c r="G28" s="152"/>
      <c r="H28" s="152"/>
    </row>
    <row r="29" spans="1:8" ht="12.75">
      <c r="A29" s="160"/>
      <c r="B29" s="160"/>
      <c r="C29" s="160"/>
      <c r="D29" s="160"/>
      <c r="E29" s="160"/>
      <c r="F29" s="160"/>
      <c r="G29" s="160"/>
      <c r="H29" s="160"/>
    </row>
    <row r="30" spans="1:9" ht="25.5">
      <c r="A30" t="s">
        <v>36</v>
      </c>
      <c r="B30" s="28" t="s">
        <v>56</v>
      </c>
      <c r="C30">
        <v>270</v>
      </c>
      <c r="D30">
        <v>270</v>
      </c>
      <c r="E30">
        <v>270</v>
      </c>
      <c r="F30">
        <v>270</v>
      </c>
      <c r="G30">
        <v>270</v>
      </c>
      <c r="H30">
        <v>270</v>
      </c>
      <c r="I30" s="16"/>
    </row>
    <row r="31" spans="1:9" ht="25.5">
      <c r="A31" t="s">
        <v>33</v>
      </c>
      <c r="B31" s="28" t="s">
        <v>57</v>
      </c>
      <c r="C31">
        <v>4018</v>
      </c>
      <c r="D31">
        <v>4018</v>
      </c>
      <c r="E31">
        <v>4018</v>
      </c>
      <c r="F31">
        <v>-700</v>
      </c>
      <c r="G31">
        <v>-700</v>
      </c>
      <c r="H31">
        <v>-700</v>
      </c>
      <c r="I31" s="16"/>
    </row>
    <row r="33" ht="12.75">
      <c r="A33" t="s">
        <v>34</v>
      </c>
    </row>
    <row r="34" ht="12.75">
      <c r="A34" s="27" t="s">
        <v>35</v>
      </c>
    </row>
  </sheetData>
  <mergeCells count="20">
    <mergeCell ref="A20:B20"/>
    <mergeCell ref="A28:H29"/>
    <mergeCell ref="A6:B6"/>
    <mergeCell ref="A24:A25"/>
    <mergeCell ref="A18:B18"/>
    <mergeCell ref="A19:B19"/>
    <mergeCell ref="A9:A10"/>
    <mergeCell ref="A11:A12"/>
    <mergeCell ref="A13:A14"/>
    <mergeCell ref="A15:A16"/>
    <mergeCell ref="F1:H1"/>
    <mergeCell ref="A27:H27"/>
    <mergeCell ref="A23:H23"/>
    <mergeCell ref="A2:H2"/>
    <mergeCell ref="A17:H17"/>
    <mergeCell ref="A8:H8"/>
    <mergeCell ref="A4:H4"/>
    <mergeCell ref="A3:B3"/>
    <mergeCell ref="A5:B5"/>
    <mergeCell ref="A7:B7"/>
  </mergeCells>
  <conditionalFormatting sqref="C18:H22 C24:H26">
    <cfRule type="cellIs" priority="1" dxfId="0" operator="notBetween" stopIfTrue="1">
      <formula>$I18</formula>
      <formula>$J18</formula>
    </cfRule>
  </conditionalFormatting>
  <conditionalFormatting sqref="C7:H7">
    <cfRule type="cellIs" priority="2" dxfId="0" operator="equal" stopIfTrue="1">
      <formula>"no"</formula>
    </cfRule>
  </conditionalFormatting>
  <conditionalFormatting sqref="C9:H16">
    <cfRule type="cellIs" priority="3" dxfId="0" operator="notBetween" stopIfTrue="1">
      <formula>$I$9</formula>
      <formula>$J$9</formula>
    </cfRule>
  </conditionalFormatting>
  <printOptions gridLines="1"/>
  <pageMargins left="0.75" right="0.75" top="1" bottom="1" header="0.5" footer="0.5"/>
  <pageSetup fitToHeight="1" fitToWidth="1" orientation="landscape" scale="89" r:id="rId1"/>
  <headerFooter alignWithMargins="0">
    <oddFooter>&amp;LAlonso/Madaras&amp;R&amp;D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1"/>
  <sheetViews>
    <sheetView workbookViewId="0" topLeftCell="A1">
      <selection activeCell="B35" sqref="B35"/>
    </sheetView>
  </sheetViews>
  <sheetFormatPr defaultColWidth="9.00390625" defaultRowHeight="12.75"/>
  <cols>
    <col min="1" max="1" width="15.625" style="0" customWidth="1"/>
    <col min="2" max="2" width="14.50390625" style="0" customWidth="1"/>
    <col min="3" max="8" width="9.75390625" style="0" customWidth="1"/>
    <col min="9" max="9" width="12.25390625" style="16" customWidth="1"/>
    <col min="10" max="10" width="11.75390625" style="16" hidden="1" customWidth="1"/>
    <col min="11" max="11" width="11.00390625" style="16" customWidth="1"/>
    <col min="12" max="16384" width="11.00390625" style="0" customWidth="1"/>
  </cols>
  <sheetData>
    <row r="1" spans="1:11" ht="15">
      <c r="A1" s="43"/>
      <c r="B1" s="50"/>
      <c r="C1" s="50"/>
      <c r="D1" s="50"/>
      <c r="E1" s="73" t="s">
        <v>27</v>
      </c>
      <c r="F1" s="139">
        <f>Summary!F1</f>
        <v>9007</v>
      </c>
      <c r="G1" s="140"/>
      <c r="H1" s="141"/>
      <c r="I1" s="53"/>
      <c r="J1" s="121"/>
      <c r="K1" s="122"/>
    </row>
    <row r="2" spans="1:11" ht="12.75">
      <c r="A2" s="149"/>
      <c r="B2" s="150"/>
      <c r="C2" s="150"/>
      <c r="D2" s="150"/>
      <c r="E2" s="150"/>
      <c r="F2" s="150"/>
      <c r="G2" s="150"/>
      <c r="H2" s="151"/>
      <c r="I2" s="39"/>
      <c r="J2" s="13"/>
      <c r="K2" s="40"/>
    </row>
    <row r="3" spans="1:11" ht="13.5" thickBot="1">
      <c r="A3" s="156" t="s">
        <v>0</v>
      </c>
      <c r="B3" s="157"/>
      <c r="C3" s="1" t="s">
        <v>8</v>
      </c>
      <c r="D3" s="1" t="s">
        <v>9</v>
      </c>
      <c r="E3" s="1" t="s">
        <v>4</v>
      </c>
      <c r="F3" s="1" t="s">
        <v>5</v>
      </c>
      <c r="G3" s="1" t="s">
        <v>6</v>
      </c>
      <c r="H3" s="17" t="s">
        <v>7</v>
      </c>
      <c r="I3" s="123" t="s">
        <v>28</v>
      </c>
      <c r="J3" s="15"/>
      <c r="K3" s="124" t="s">
        <v>29</v>
      </c>
    </row>
    <row r="4" spans="1:11" ht="12.75" customHeight="1">
      <c r="A4" s="153"/>
      <c r="B4" s="154"/>
      <c r="C4" s="154"/>
      <c r="D4" s="154"/>
      <c r="E4" s="154"/>
      <c r="F4" s="154"/>
      <c r="G4" s="154"/>
      <c r="H4" s="155"/>
      <c r="I4" s="39"/>
      <c r="J4" s="13"/>
      <c r="K4" s="40"/>
    </row>
    <row r="5" spans="1:11" ht="12.75">
      <c r="A5" s="145" t="s">
        <v>1</v>
      </c>
      <c r="B5" s="158"/>
      <c r="C5" s="5"/>
      <c r="D5" s="5"/>
      <c r="E5" s="5"/>
      <c r="F5" s="5"/>
      <c r="G5" s="5"/>
      <c r="H5" s="18"/>
      <c r="I5" s="39"/>
      <c r="J5" s="13"/>
      <c r="K5" s="40"/>
    </row>
    <row r="6" spans="1:11" ht="12.75">
      <c r="A6" s="159" t="s">
        <v>18</v>
      </c>
      <c r="B6" s="161"/>
      <c r="C6" s="6"/>
      <c r="D6" s="6"/>
      <c r="E6" s="6"/>
      <c r="F6" s="6"/>
      <c r="G6" s="6"/>
      <c r="H6" s="20"/>
      <c r="I6" s="39"/>
      <c r="J6" s="13"/>
      <c r="K6" s="40"/>
    </row>
    <row r="7" spans="1:11" ht="12.75">
      <c r="A7" s="149" t="s">
        <v>19</v>
      </c>
      <c r="B7" s="150"/>
      <c r="C7" s="7"/>
      <c r="D7" s="7"/>
      <c r="E7" s="7"/>
      <c r="F7" s="7"/>
      <c r="G7" s="7"/>
      <c r="H7" s="21"/>
      <c r="I7" s="39"/>
      <c r="J7" s="13"/>
      <c r="K7" s="40"/>
    </row>
    <row r="8" spans="1:11" ht="12.75" customHeight="1">
      <c r="A8" s="145"/>
      <c r="B8" s="146"/>
      <c r="C8" s="137"/>
      <c r="D8" s="137"/>
      <c r="E8" s="137"/>
      <c r="F8" s="137"/>
      <c r="G8" s="137"/>
      <c r="H8" s="138"/>
      <c r="I8" s="39"/>
      <c r="J8" s="13"/>
      <c r="K8" s="40"/>
    </row>
    <row r="9" spans="1:11" ht="12.75">
      <c r="A9" s="164" t="s">
        <v>10</v>
      </c>
      <c r="B9" s="5" t="s">
        <v>52</v>
      </c>
      <c r="C9" s="86">
        <v>-15.9689</v>
      </c>
      <c r="D9" s="86">
        <v>21.7452</v>
      </c>
      <c r="E9" s="86">
        <v>60.7289</v>
      </c>
      <c r="F9" s="86">
        <v>-15.9689</v>
      </c>
      <c r="G9" s="86">
        <v>21.7452</v>
      </c>
      <c r="H9" s="132">
        <v>60.7289</v>
      </c>
      <c r="I9" s="13">
        <v>50</v>
      </c>
      <c r="J9" s="13">
        <f>-I9</f>
        <v>-50</v>
      </c>
      <c r="K9" s="125" t="s">
        <v>31</v>
      </c>
    </row>
    <row r="10" spans="1:11" ht="12.75">
      <c r="A10" s="163"/>
      <c r="B10" s="7" t="s">
        <v>53</v>
      </c>
      <c r="C10" s="88">
        <v>-12.3864</v>
      </c>
      <c r="D10" s="88">
        <v>-2.5157</v>
      </c>
      <c r="E10" s="88">
        <v>-2.7425</v>
      </c>
      <c r="F10" s="88">
        <v>-12.3864</v>
      </c>
      <c r="G10" s="88">
        <v>-2.5157</v>
      </c>
      <c r="H10" s="133">
        <v>-2.7425</v>
      </c>
      <c r="I10" s="13">
        <v>50</v>
      </c>
      <c r="J10" s="13">
        <f aca="true" t="shared" si="0" ref="J10:J26">-I10</f>
        <v>-50</v>
      </c>
      <c r="K10" s="125" t="s">
        <v>31</v>
      </c>
    </row>
    <row r="11" spans="1:11" ht="12.75">
      <c r="A11" s="163" t="s">
        <v>23</v>
      </c>
      <c r="B11" s="5" t="s">
        <v>52</v>
      </c>
      <c r="C11" s="86">
        <v>0.8865</v>
      </c>
      <c r="D11" s="86">
        <v>39.5071</v>
      </c>
      <c r="E11" s="86">
        <v>78.1869</v>
      </c>
      <c r="F11" s="86">
        <v>0.8865</v>
      </c>
      <c r="G11" s="86">
        <v>39.5071</v>
      </c>
      <c r="H11" s="132">
        <v>78.1869</v>
      </c>
      <c r="I11" s="13">
        <v>50</v>
      </c>
      <c r="J11" s="13">
        <f t="shared" si="0"/>
        <v>-50</v>
      </c>
      <c r="K11" s="125" t="s">
        <v>31</v>
      </c>
    </row>
    <row r="12" spans="1:11" ht="12.75">
      <c r="A12" s="163"/>
      <c r="B12" s="7" t="s">
        <v>53</v>
      </c>
      <c r="C12" s="88">
        <v>-6.6647</v>
      </c>
      <c r="D12" s="88">
        <v>-1.3515</v>
      </c>
      <c r="E12" s="88">
        <v>-6.2151</v>
      </c>
      <c r="F12" s="88">
        <v>-6.6647</v>
      </c>
      <c r="G12" s="88">
        <v>-1.3515</v>
      </c>
      <c r="H12" s="133">
        <v>-6.2151</v>
      </c>
      <c r="I12" s="13">
        <v>50</v>
      </c>
      <c r="J12" s="13">
        <f t="shared" si="0"/>
        <v>-50</v>
      </c>
      <c r="K12" s="125" t="s">
        <v>31</v>
      </c>
    </row>
    <row r="13" spans="1:11" ht="12.75">
      <c r="A13" s="163" t="s">
        <v>24</v>
      </c>
      <c r="B13" s="68" t="s">
        <v>52</v>
      </c>
      <c r="C13" s="90">
        <v>3.2532</v>
      </c>
      <c r="D13" s="86">
        <v>25.6563</v>
      </c>
      <c r="E13" s="86">
        <v>49.0625</v>
      </c>
      <c r="F13" s="86">
        <v>3.2532</v>
      </c>
      <c r="G13" s="86">
        <v>25.6563</v>
      </c>
      <c r="H13" s="132">
        <v>49.0625</v>
      </c>
      <c r="I13" s="13">
        <v>50</v>
      </c>
      <c r="J13" s="13">
        <f t="shared" si="0"/>
        <v>-50</v>
      </c>
      <c r="K13" s="125" t="s">
        <v>31</v>
      </c>
    </row>
    <row r="14" spans="1:11" ht="12.75">
      <c r="A14" s="163"/>
      <c r="B14" s="7" t="s">
        <v>53</v>
      </c>
      <c r="C14" s="88">
        <v>-69.0128</v>
      </c>
      <c r="D14" s="88">
        <v>-62.1877</v>
      </c>
      <c r="E14" s="88">
        <v>-61.3934</v>
      </c>
      <c r="F14" s="88">
        <v>-69.0128</v>
      </c>
      <c r="G14" s="88">
        <v>-62.1877</v>
      </c>
      <c r="H14" s="133">
        <v>-61.3934</v>
      </c>
      <c r="I14" s="13">
        <v>50</v>
      </c>
      <c r="J14" s="13">
        <f t="shared" si="0"/>
        <v>-50</v>
      </c>
      <c r="K14" s="125" t="s">
        <v>31</v>
      </c>
    </row>
    <row r="15" spans="1:11" ht="12.75">
      <c r="A15" s="163" t="s">
        <v>25</v>
      </c>
      <c r="B15" s="5" t="s">
        <v>52</v>
      </c>
      <c r="C15" s="86">
        <v>20.1085</v>
      </c>
      <c r="D15" s="86">
        <v>43.4182</v>
      </c>
      <c r="E15" s="86">
        <v>66.5205</v>
      </c>
      <c r="F15" s="86">
        <v>20.1085</v>
      </c>
      <c r="G15" s="86">
        <v>43.4182</v>
      </c>
      <c r="H15" s="132">
        <v>66.5205</v>
      </c>
      <c r="I15" s="13">
        <v>50</v>
      </c>
      <c r="J15" s="13">
        <f t="shared" si="0"/>
        <v>-50</v>
      </c>
      <c r="K15" s="125" t="s">
        <v>31</v>
      </c>
    </row>
    <row r="16" spans="1:11" ht="12.75">
      <c r="A16" s="165"/>
      <c r="B16" s="7" t="s">
        <v>53</v>
      </c>
      <c r="C16" s="88">
        <v>-63.2912</v>
      </c>
      <c r="D16" s="88">
        <v>-61.0235</v>
      </c>
      <c r="E16" s="88">
        <v>-64.866</v>
      </c>
      <c r="F16" s="88">
        <v>-63.2912</v>
      </c>
      <c r="G16" s="88">
        <v>-61.0235</v>
      </c>
      <c r="H16" s="133">
        <v>-64.866</v>
      </c>
      <c r="I16" s="13">
        <v>50</v>
      </c>
      <c r="J16" s="13">
        <f t="shared" si="0"/>
        <v>-50</v>
      </c>
      <c r="K16" s="125" t="s">
        <v>31</v>
      </c>
    </row>
    <row r="17" spans="1:11" ht="12.75">
      <c r="A17" s="145"/>
      <c r="B17" s="146"/>
      <c r="C17" s="137"/>
      <c r="D17" s="137"/>
      <c r="E17" s="137"/>
      <c r="F17" s="137"/>
      <c r="G17" s="137"/>
      <c r="H17" s="138"/>
      <c r="I17" s="39"/>
      <c r="J17" s="13">
        <f t="shared" si="0"/>
        <v>0</v>
      </c>
      <c r="K17" s="125" t="s">
        <v>31</v>
      </c>
    </row>
    <row r="18" spans="1:11" ht="12.75">
      <c r="A18" s="145" t="s">
        <v>11</v>
      </c>
      <c r="B18" s="158"/>
      <c r="C18" s="5"/>
      <c r="D18" s="5"/>
      <c r="E18" s="5"/>
      <c r="F18" s="5"/>
      <c r="G18" s="5"/>
      <c r="H18" s="18"/>
      <c r="I18" s="39">
        <v>100</v>
      </c>
      <c r="J18" s="13">
        <f t="shared" si="0"/>
        <v>-100</v>
      </c>
      <c r="K18" s="125" t="s">
        <v>31</v>
      </c>
    </row>
    <row r="19" spans="1:11" ht="12.75">
      <c r="A19" s="159" t="s">
        <v>12</v>
      </c>
      <c r="B19" s="161"/>
      <c r="C19" s="6"/>
      <c r="D19" s="6"/>
      <c r="E19" s="6"/>
      <c r="F19" s="6"/>
      <c r="G19" s="6"/>
      <c r="H19" s="20"/>
      <c r="I19" s="39">
        <v>5</v>
      </c>
      <c r="J19" s="13">
        <f t="shared" si="0"/>
        <v>-5</v>
      </c>
      <c r="K19" s="126" t="s">
        <v>30</v>
      </c>
    </row>
    <row r="20" spans="1:11" ht="12.75">
      <c r="A20" s="159" t="s">
        <v>13</v>
      </c>
      <c r="B20" s="152"/>
      <c r="C20" s="6"/>
      <c r="D20" s="6"/>
      <c r="E20" s="6"/>
      <c r="F20" s="6"/>
      <c r="G20" s="6"/>
      <c r="H20" s="20"/>
      <c r="I20" s="39">
        <v>100</v>
      </c>
      <c r="J20" s="13">
        <f t="shared" si="0"/>
        <v>-100</v>
      </c>
      <c r="K20" s="125" t="s">
        <v>31</v>
      </c>
    </row>
    <row r="21" spans="1:11" ht="12.75">
      <c r="A21" s="19" t="s">
        <v>20</v>
      </c>
      <c r="B21" s="11"/>
      <c r="C21" s="6"/>
      <c r="D21" s="6"/>
      <c r="E21" s="6"/>
      <c r="F21" s="6"/>
      <c r="G21" s="6"/>
      <c r="H21" s="20"/>
      <c r="I21" s="39">
        <v>100</v>
      </c>
      <c r="J21" s="13">
        <f t="shared" si="0"/>
        <v>-100</v>
      </c>
      <c r="K21" s="125" t="s">
        <v>31</v>
      </c>
    </row>
    <row r="22" spans="1:11" ht="12.75">
      <c r="A22" s="23" t="s">
        <v>21</v>
      </c>
      <c r="B22" s="3"/>
      <c r="C22" s="7"/>
      <c r="D22" s="7"/>
      <c r="E22" s="7"/>
      <c r="F22" s="7"/>
      <c r="G22" s="7"/>
      <c r="H22" s="21"/>
      <c r="I22" s="39">
        <v>50</v>
      </c>
      <c r="J22" s="13">
        <f t="shared" si="0"/>
        <v>-50</v>
      </c>
      <c r="K22" s="125" t="s">
        <v>31</v>
      </c>
    </row>
    <row r="23" spans="1:11" ht="12.75">
      <c r="A23" s="145"/>
      <c r="B23" s="146"/>
      <c r="C23" s="137"/>
      <c r="D23" s="137"/>
      <c r="E23" s="137"/>
      <c r="F23" s="137"/>
      <c r="G23" s="137"/>
      <c r="H23" s="138"/>
      <c r="I23" s="39"/>
      <c r="J23" s="13">
        <f t="shared" si="0"/>
        <v>0</v>
      </c>
      <c r="K23" s="125" t="s">
        <v>31</v>
      </c>
    </row>
    <row r="24" spans="1:11" ht="19.5" customHeight="1">
      <c r="A24" s="162" t="s">
        <v>14</v>
      </c>
      <c r="B24" s="4" t="s">
        <v>15</v>
      </c>
      <c r="C24" s="8"/>
      <c r="D24" s="8"/>
      <c r="E24" s="8"/>
      <c r="F24" s="8"/>
      <c r="G24" s="8"/>
      <c r="H24" s="24"/>
      <c r="I24" s="39">
        <v>100</v>
      </c>
      <c r="J24" s="13">
        <f t="shared" si="0"/>
        <v>-100</v>
      </c>
      <c r="K24" s="125" t="s">
        <v>31</v>
      </c>
    </row>
    <row r="25" spans="1:11" ht="19.5" customHeight="1">
      <c r="A25" s="163"/>
      <c r="B25" s="2" t="s">
        <v>16</v>
      </c>
      <c r="C25" s="9"/>
      <c r="D25" s="9"/>
      <c r="E25" s="9"/>
      <c r="F25" s="9"/>
      <c r="G25" s="9"/>
      <c r="H25" s="25"/>
      <c r="I25" s="39">
        <v>100</v>
      </c>
      <c r="J25" s="13">
        <f t="shared" si="0"/>
        <v>-100</v>
      </c>
      <c r="K25" s="125" t="s">
        <v>31</v>
      </c>
    </row>
    <row r="26" spans="1:11" ht="19.5" customHeight="1">
      <c r="A26" s="22" t="s">
        <v>26</v>
      </c>
      <c r="B26" s="3"/>
      <c r="C26" s="10"/>
      <c r="D26" s="10"/>
      <c r="E26" s="10"/>
      <c r="F26" s="10"/>
      <c r="G26" s="10"/>
      <c r="H26" s="26"/>
      <c r="I26" s="39">
        <v>150</v>
      </c>
      <c r="J26" s="13">
        <f t="shared" si="0"/>
        <v>-150</v>
      </c>
      <c r="K26" s="125" t="s">
        <v>31</v>
      </c>
    </row>
    <row r="27" spans="1:11" ht="12.75" customHeight="1" thickBot="1">
      <c r="A27" s="142"/>
      <c r="B27" s="143"/>
      <c r="C27" s="143"/>
      <c r="D27" s="143"/>
      <c r="E27" s="143"/>
      <c r="F27" s="143"/>
      <c r="G27" s="143"/>
      <c r="H27" s="144"/>
      <c r="I27" s="127"/>
      <c r="J27" s="41"/>
      <c r="K27" s="42"/>
    </row>
    <row r="28" spans="1:8" ht="12.75">
      <c r="A28" s="152" t="s">
        <v>22</v>
      </c>
      <c r="B28" s="152"/>
      <c r="C28" s="152"/>
      <c r="D28" s="152"/>
      <c r="E28" s="152"/>
      <c r="F28" s="152"/>
      <c r="G28" s="152"/>
      <c r="H28" s="152"/>
    </row>
    <row r="29" spans="1:8" ht="13.5" thickBot="1">
      <c r="A29" s="160"/>
      <c r="B29" s="160"/>
      <c r="C29" s="160"/>
      <c r="D29" s="160"/>
      <c r="E29" s="160"/>
      <c r="F29" s="160"/>
      <c r="G29" s="160"/>
      <c r="H29" s="160"/>
    </row>
    <row r="30" spans="1:11" ht="25.5">
      <c r="A30" s="43" t="s">
        <v>32</v>
      </c>
      <c r="B30" s="135" t="s">
        <v>56</v>
      </c>
      <c r="C30" s="50">
        <v>270</v>
      </c>
      <c r="D30" s="50">
        <v>270</v>
      </c>
      <c r="E30" s="50">
        <v>270</v>
      </c>
      <c r="F30" s="50">
        <v>270</v>
      </c>
      <c r="G30" s="50">
        <v>270</v>
      </c>
      <c r="H30" s="50">
        <v>270</v>
      </c>
      <c r="I30" s="121"/>
      <c r="J30" s="121"/>
      <c r="K30" s="128" t="s">
        <v>31</v>
      </c>
    </row>
    <row r="31" spans="1:11" ht="26.25" thickBot="1">
      <c r="A31" s="129" t="s">
        <v>33</v>
      </c>
      <c r="B31" s="136" t="s">
        <v>58</v>
      </c>
      <c r="C31" s="130">
        <v>4018</v>
      </c>
      <c r="D31" s="130">
        <v>4018</v>
      </c>
      <c r="E31" s="130">
        <v>4018</v>
      </c>
      <c r="F31" s="130">
        <v>-700</v>
      </c>
      <c r="G31" s="130">
        <v>-700</v>
      </c>
      <c r="H31" s="130">
        <v>-700</v>
      </c>
      <c r="I31" s="41"/>
      <c r="J31" s="41"/>
      <c r="K31" s="131" t="s">
        <v>31</v>
      </c>
    </row>
  </sheetData>
  <mergeCells count="20">
    <mergeCell ref="A17:H17"/>
    <mergeCell ref="A18:B18"/>
    <mergeCell ref="A19:B19"/>
    <mergeCell ref="A28:H29"/>
    <mergeCell ref="A20:B20"/>
    <mergeCell ref="A23:H23"/>
    <mergeCell ref="A24:A25"/>
    <mergeCell ref="A27:H27"/>
    <mergeCell ref="A9:A10"/>
    <mergeCell ref="A11:A12"/>
    <mergeCell ref="A13:A14"/>
    <mergeCell ref="A15:A16"/>
    <mergeCell ref="A5:B5"/>
    <mergeCell ref="A6:B6"/>
    <mergeCell ref="A7:B7"/>
    <mergeCell ref="A8:H8"/>
    <mergeCell ref="F1:H1"/>
    <mergeCell ref="A2:H2"/>
    <mergeCell ref="A3:B3"/>
    <mergeCell ref="A4:H4"/>
  </mergeCells>
  <printOptions/>
  <pageMargins left="0.75" right="0.75" top="1" bottom="1" header="0.5" footer="0.5"/>
  <pageSetup fitToHeight="1" fitToWidth="1" horizontalDpi="300" verticalDpi="300" orientation="landscape" scale="94" r:id="rId1"/>
  <headerFooter alignWithMargins="0">
    <oddFooter>&amp;LAlonso/Madaras&amp;R&amp;D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8"/>
  <sheetViews>
    <sheetView workbookViewId="0" topLeftCell="A1">
      <selection activeCell="G31" sqref="G31"/>
    </sheetView>
  </sheetViews>
  <sheetFormatPr defaultColWidth="9.00390625" defaultRowHeight="12.75"/>
  <cols>
    <col min="1" max="1" width="15.625" style="0" customWidth="1"/>
    <col min="2" max="2" width="14.125" style="0" customWidth="1"/>
    <col min="3" max="8" width="9.75390625" style="0" customWidth="1"/>
    <col min="9" max="16384" width="11.00390625" style="0" customWidth="1"/>
  </cols>
  <sheetData>
    <row r="1" spans="1:10" ht="15">
      <c r="A1" s="43"/>
      <c r="B1" s="50"/>
      <c r="C1" s="50"/>
      <c r="D1" s="50"/>
      <c r="E1" s="73" t="s">
        <v>54</v>
      </c>
      <c r="F1" s="139">
        <f>Summary!F1</f>
        <v>9007</v>
      </c>
      <c r="G1" s="140"/>
      <c r="H1" s="140"/>
      <c r="I1" s="50"/>
      <c r="J1" s="51"/>
    </row>
    <row r="2" spans="1:10" ht="13.5" thickBot="1">
      <c r="A2" s="159"/>
      <c r="B2" s="152"/>
      <c r="C2" s="152"/>
      <c r="D2" s="152"/>
      <c r="E2" s="152"/>
      <c r="F2" s="152"/>
      <c r="G2" s="152"/>
      <c r="H2" s="152"/>
      <c r="I2" s="2"/>
      <c r="J2" s="34"/>
    </row>
    <row r="3" spans="1:10" ht="12.75">
      <c r="A3" s="166"/>
      <c r="B3" s="152"/>
      <c r="C3" s="36"/>
      <c r="D3" s="37" t="s">
        <v>8</v>
      </c>
      <c r="E3" s="38"/>
      <c r="F3" s="36"/>
      <c r="G3" s="37" t="s">
        <v>9</v>
      </c>
      <c r="H3" s="38"/>
      <c r="I3" s="43"/>
      <c r="J3" s="44" t="s">
        <v>4</v>
      </c>
    </row>
    <row r="4" spans="1:10" ht="12.75" customHeight="1">
      <c r="A4" s="35"/>
      <c r="B4" s="2"/>
      <c r="C4" s="39" t="s">
        <v>49</v>
      </c>
      <c r="D4" s="13" t="s">
        <v>50</v>
      </c>
      <c r="E4" s="40" t="s">
        <v>51</v>
      </c>
      <c r="F4" s="39" t="s">
        <v>49</v>
      </c>
      <c r="G4" s="13" t="s">
        <v>50</v>
      </c>
      <c r="H4" s="40" t="s">
        <v>51</v>
      </c>
      <c r="I4" s="39" t="s">
        <v>49</v>
      </c>
      <c r="J4" s="40" t="s">
        <v>50</v>
      </c>
    </row>
    <row r="5" spans="1:10" ht="12.75">
      <c r="A5" s="164" t="s">
        <v>10</v>
      </c>
      <c r="B5" s="12" t="s">
        <v>52</v>
      </c>
      <c r="C5" s="89">
        <v>-15.9715</v>
      </c>
      <c r="D5" s="90">
        <v>-15.9744</v>
      </c>
      <c r="E5" s="91">
        <v>-15.9745</v>
      </c>
      <c r="F5" s="89">
        <v>21.7426</v>
      </c>
      <c r="G5" s="90">
        <v>21.7428</v>
      </c>
      <c r="H5" s="91">
        <v>21.7397</v>
      </c>
      <c r="I5" s="89">
        <v>60.7239</v>
      </c>
      <c r="J5" s="91">
        <v>60.7229</v>
      </c>
    </row>
    <row r="6" spans="1:10" ht="12.75">
      <c r="A6" s="165"/>
      <c r="B6" s="13" t="s">
        <v>53</v>
      </c>
      <c r="C6" s="92">
        <v>-12.3852</v>
      </c>
      <c r="D6" s="93">
        <v>-12.3851</v>
      </c>
      <c r="E6" s="94">
        <v>-12.3841</v>
      </c>
      <c r="F6" s="92">
        <v>-2.5155</v>
      </c>
      <c r="G6" s="93">
        <v>-2.5167</v>
      </c>
      <c r="H6" s="94">
        <v>-2.5157</v>
      </c>
      <c r="I6" s="92">
        <v>-2.7449</v>
      </c>
      <c r="J6" s="94">
        <v>-2.7444</v>
      </c>
    </row>
    <row r="7" spans="1:10" ht="12.75">
      <c r="A7" s="163" t="s">
        <v>23</v>
      </c>
      <c r="B7" s="31" t="s">
        <v>52</v>
      </c>
      <c r="C7" s="89">
        <v>0.8825</v>
      </c>
      <c r="D7" s="90">
        <v>0.8803</v>
      </c>
      <c r="E7" s="91">
        <v>0.8802</v>
      </c>
      <c r="F7" s="89">
        <v>39.5047</v>
      </c>
      <c r="G7" s="90">
        <v>39.505</v>
      </c>
      <c r="H7" s="91">
        <v>39.5047</v>
      </c>
      <c r="I7" s="89">
        <v>78.1819</v>
      </c>
      <c r="J7" s="91">
        <v>78.1812</v>
      </c>
    </row>
    <row r="8" spans="1:10" ht="12.75">
      <c r="A8" s="163"/>
      <c r="B8" s="49" t="s">
        <v>53</v>
      </c>
      <c r="C8" s="92">
        <v>-6.6646</v>
      </c>
      <c r="D8" s="93">
        <v>-6.6647</v>
      </c>
      <c r="E8" s="94">
        <v>-6.6633</v>
      </c>
      <c r="F8" s="92">
        <v>-1.3516</v>
      </c>
      <c r="G8" s="93">
        <v>-1.353</v>
      </c>
      <c r="H8" s="94">
        <v>-1.3541</v>
      </c>
      <c r="I8" s="92">
        <v>-6.2178</v>
      </c>
      <c r="J8" s="94">
        <v>-6.2155</v>
      </c>
    </row>
    <row r="9" spans="1:10" ht="12.75">
      <c r="A9" s="164" t="s">
        <v>24</v>
      </c>
      <c r="B9" s="70" t="s">
        <v>52</v>
      </c>
      <c r="C9" s="89">
        <v>3.2527</v>
      </c>
      <c r="D9" s="90">
        <v>3.2433</v>
      </c>
      <c r="E9" s="91">
        <v>3.2447</v>
      </c>
      <c r="F9" s="89">
        <v>25.6528</v>
      </c>
      <c r="G9" s="90">
        <v>25.6509</v>
      </c>
      <c r="H9" s="91">
        <v>25.6487</v>
      </c>
      <c r="I9" s="89">
        <v>49.0563</v>
      </c>
      <c r="J9" s="91">
        <v>49.0599</v>
      </c>
    </row>
    <row r="10" spans="1:10" ht="12.75">
      <c r="A10" s="165"/>
      <c r="B10" s="13" t="s">
        <v>53</v>
      </c>
      <c r="C10" s="92">
        <v>-69.0129</v>
      </c>
      <c r="D10" s="93">
        <v>-69.0137</v>
      </c>
      <c r="E10" s="94">
        <v>-69.0107</v>
      </c>
      <c r="F10" s="92">
        <v>-62.188</v>
      </c>
      <c r="G10" s="93">
        <v>-62.186</v>
      </c>
      <c r="H10" s="94">
        <v>-62.1874</v>
      </c>
      <c r="I10" s="92">
        <v>-61.3943</v>
      </c>
      <c r="J10" s="94">
        <v>-61.3966</v>
      </c>
    </row>
    <row r="11" spans="1:10" ht="12.75">
      <c r="A11" s="164" t="s">
        <v>25</v>
      </c>
      <c r="B11" s="31" t="s">
        <v>52</v>
      </c>
      <c r="C11" s="89">
        <v>20.1062</v>
      </c>
      <c r="D11" s="90">
        <v>20.0962</v>
      </c>
      <c r="E11" s="91">
        <v>20.0987</v>
      </c>
      <c r="F11" s="89">
        <v>43.4127</v>
      </c>
      <c r="G11" s="90">
        <v>43.4125</v>
      </c>
      <c r="H11" s="91">
        <v>43.4108</v>
      </c>
      <c r="I11" s="89">
        <v>66.5149</v>
      </c>
      <c r="J11" s="91">
        <v>66.5188</v>
      </c>
    </row>
    <row r="12" spans="1:10" ht="13.5" thickBot="1">
      <c r="A12" s="165"/>
      <c r="B12" s="49" t="s">
        <v>53</v>
      </c>
      <c r="C12" s="95">
        <v>-63.2879</v>
      </c>
      <c r="D12" s="96">
        <v>-63.2892</v>
      </c>
      <c r="E12" s="97">
        <v>-63.2892</v>
      </c>
      <c r="F12" s="95">
        <v>-61.0223</v>
      </c>
      <c r="G12" s="96">
        <v>-61.0244</v>
      </c>
      <c r="H12" s="97">
        <v>-61.0251</v>
      </c>
      <c r="I12" s="95">
        <v>-64.8677</v>
      </c>
      <c r="J12" s="97">
        <v>-64.8664</v>
      </c>
    </row>
    <row r="13" spans="1:10" ht="13.5" thickBot="1">
      <c r="A13" s="159"/>
      <c r="B13" s="152"/>
      <c r="C13" s="147"/>
      <c r="D13" s="147"/>
      <c r="E13" s="147"/>
      <c r="F13" s="147"/>
      <c r="G13" s="147"/>
      <c r="H13" s="147"/>
      <c r="I13" s="2"/>
      <c r="J13" s="34"/>
    </row>
    <row r="14" spans="1:10" ht="12.75">
      <c r="A14" s="166"/>
      <c r="B14" s="152"/>
      <c r="C14" s="36"/>
      <c r="D14" s="37" t="s">
        <v>5</v>
      </c>
      <c r="E14" s="38"/>
      <c r="F14" s="36"/>
      <c r="G14" s="37" t="s">
        <v>6</v>
      </c>
      <c r="H14" s="38"/>
      <c r="I14" s="53"/>
      <c r="J14" s="54" t="s">
        <v>7</v>
      </c>
    </row>
    <row r="15" spans="1:10" ht="12.75" customHeight="1">
      <c r="A15" s="35"/>
      <c r="B15" s="2"/>
      <c r="C15" s="39" t="s">
        <v>49</v>
      </c>
      <c r="D15" s="13" t="s">
        <v>50</v>
      </c>
      <c r="E15" s="40" t="s">
        <v>51</v>
      </c>
      <c r="F15" s="39" t="s">
        <v>49</v>
      </c>
      <c r="G15" s="13" t="s">
        <v>50</v>
      </c>
      <c r="H15" s="40" t="s">
        <v>51</v>
      </c>
      <c r="I15" s="39" t="s">
        <v>49</v>
      </c>
      <c r="J15" s="40" t="s">
        <v>50</v>
      </c>
    </row>
    <row r="16" spans="1:10" ht="12.75">
      <c r="A16" s="164" t="s">
        <v>10</v>
      </c>
      <c r="B16" s="12" t="s">
        <v>52</v>
      </c>
      <c r="C16" s="89">
        <v>-15.9746</v>
      </c>
      <c r="D16" s="90">
        <v>-15.9699</v>
      </c>
      <c r="E16" s="91">
        <v>-15.97</v>
      </c>
      <c r="F16" s="89">
        <v>21.7445</v>
      </c>
      <c r="G16" s="90">
        <v>21.738</v>
      </c>
      <c r="H16" s="91">
        <v>21.7401</v>
      </c>
      <c r="I16" s="89">
        <v>60.725</v>
      </c>
      <c r="J16" s="91">
        <v>60.7251</v>
      </c>
    </row>
    <row r="17" spans="1:10" ht="12.75">
      <c r="A17" s="165"/>
      <c r="B17" s="14" t="s">
        <v>53</v>
      </c>
      <c r="C17" s="98">
        <v>-12.3904</v>
      </c>
      <c r="D17" s="87">
        <v>-12.3907</v>
      </c>
      <c r="E17" s="99">
        <v>-12.3912</v>
      </c>
      <c r="F17" s="98">
        <v>-2.5169</v>
      </c>
      <c r="G17" s="87">
        <v>-2.5159</v>
      </c>
      <c r="H17" s="99">
        <v>-2.5164</v>
      </c>
      <c r="I17" s="98">
        <v>-2.7439</v>
      </c>
      <c r="J17" s="99">
        <v>-2.7412</v>
      </c>
    </row>
    <row r="18" spans="1:10" ht="12.75">
      <c r="A18" s="164" t="s">
        <v>23</v>
      </c>
      <c r="B18" s="13" t="s">
        <v>52</v>
      </c>
      <c r="C18" s="89">
        <v>0.8811</v>
      </c>
      <c r="D18" s="90">
        <v>0.884</v>
      </c>
      <c r="E18" s="91">
        <v>0.8843</v>
      </c>
      <c r="F18" s="89">
        <v>39.5013</v>
      </c>
      <c r="G18" s="90">
        <v>39.4999</v>
      </c>
      <c r="H18" s="91">
        <v>39.503</v>
      </c>
      <c r="I18" s="89">
        <v>78.1847</v>
      </c>
      <c r="J18" s="91">
        <v>78.1826</v>
      </c>
    </row>
    <row r="19" spans="1:10" ht="12.75">
      <c r="A19" s="165"/>
      <c r="B19" s="13" t="s">
        <v>53</v>
      </c>
      <c r="C19" s="92">
        <v>-6.668</v>
      </c>
      <c r="D19" s="93">
        <v>-6.6694</v>
      </c>
      <c r="E19" s="94">
        <v>-6.6676</v>
      </c>
      <c r="F19" s="92">
        <v>-1.3522</v>
      </c>
      <c r="G19" s="93">
        <v>-1.3513</v>
      </c>
      <c r="H19" s="94">
        <v>-1.351</v>
      </c>
      <c r="I19" s="92">
        <v>-6.2148</v>
      </c>
      <c r="J19" s="94">
        <v>-6.2151</v>
      </c>
    </row>
    <row r="20" spans="1:10" ht="12.75">
      <c r="A20" s="163" t="s">
        <v>24</v>
      </c>
      <c r="B20" s="12" t="s">
        <v>52</v>
      </c>
      <c r="C20" s="98">
        <v>3.2525</v>
      </c>
      <c r="D20" s="87">
        <v>3.2547</v>
      </c>
      <c r="E20" s="99">
        <v>3.2539</v>
      </c>
      <c r="F20" s="98">
        <v>25.6543</v>
      </c>
      <c r="G20" s="87">
        <v>25.6544</v>
      </c>
      <c r="H20" s="99">
        <v>25.6529</v>
      </c>
      <c r="I20" s="98">
        <v>49.0632</v>
      </c>
      <c r="J20" s="99">
        <v>49.0626</v>
      </c>
    </row>
    <row r="21" spans="1:10" ht="12.75">
      <c r="A21" s="163"/>
      <c r="B21" s="13" t="s">
        <v>53</v>
      </c>
      <c r="C21" s="98">
        <v>-69.0142</v>
      </c>
      <c r="D21" s="87">
        <v>-69.0158</v>
      </c>
      <c r="E21" s="99">
        <v>-69.0145</v>
      </c>
      <c r="F21" s="98">
        <v>-62.1885</v>
      </c>
      <c r="G21" s="87">
        <v>-62.1888</v>
      </c>
      <c r="H21" s="99">
        <v>-62.1863</v>
      </c>
      <c r="I21" s="98">
        <v>-61.3951</v>
      </c>
      <c r="J21" s="99">
        <v>-61.3953</v>
      </c>
    </row>
    <row r="22" spans="1:10" ht="12.75">
      <c r="A22" s="164" t="s">
        <v>25</v>
      </c>
      <c r="B22" s="31" t="s">
        <v>52</v>
      </c>
      <c r="C22" s="89">
        <v>20.1072</v>
      </c>
      <c r="D22" s="90">
        <v>20.1087</v>
      </c>
      <c r="E22" s="91">
        <v>20.1079</v>
      </c>
      <c r="F22" s="89">
        <v>43.4161</v>
      </c>
      <c r="G22" s="90">
        <v>43.416</v>
      </c>
      <c r="H22" s="91">
        <v>43.4145</v>
      </c>
      <c r="I22" s="89">
        <v>66.5209</v>
      </c>
      <c r="J22" s="91">
        <v>66.5217</v>
      </c>
    </row>
    <row r="23" spans="1:10" ht="13.5" thickBot="1">
      <c r="A23" s="167"/>
      <c r="B23" s="42" t="s">
        <v>53</v>
      </c>
      <c r="C23" s="95">
        <v>-63.2909</v>
      </c>
      <c r="D23" s="96">
        <v>-63.2928</v>
      </c>
      <c r="E23" s="97">
        <v>-63.2928</v>
      </c>
      <c r="F23" s="95">
        <v>-61.0217</v>
      </c>
      <c r="G23" s="96">
        <v>-61.0215</v>
      </c>
      <c r="H23" s="97">
        <v>-61.0221</v>
      </c>
      <c r="I23" s="95">
        <v>-64.8667</v>
      </c>
      <c r="J23" s="97">
        <v>-64.8674</v>
      </c>
    </row>
    <row r="24" spans="1:8" ht="12.75">
      <c r="A24" s="152" t="s">
        <v>22</v>
      </c>
      <c r="B24" s="152"/>
      <c r="C24" s="152"/>
      <c r="D24" s="152"/>
      <c r="E24" s="152"/>
      <c r="F24" s="152"/>
      <c r="G24" s="152"/>
      <c r="H24" s="152"/>
    </row>
    <row r="25" spans="1:8" ht="12.75">
      <c r="A25" s="160"/>
      <c r="B25" s="160"/>
      <c r="C25" s="160"/>
      <c r="D25" s="160"/>
      <c r="E25" s="160"/>
      <c r="F25" s="160"/>
      <c r="G25" s="160"/>
      <c r="H25" s="160"/>
    </row>
    <row r="27" ht="12.75">
      <c r="A27" t="s">
        <v>34</v>
      </c>
    </row>
    <row r="28" ht="12.75">
      <c r="A28" s="27" t="s">
        <v>35</v>
      </c>
    </row>
  </sheetData>
  <mergeCells count="14">
    <mergeCell ref="A22:A23"/>
    <mergeCell ref="A24:H25"/>
    <mergeCell ref="A13:H13"/>
    <mergeCell ref="A14:B14"/>
    <mergeCell ref="A16:A17"/>
    <mergeCell ref="A18:A19"/>
    <mergeCell ref="A7:A8"/>
    <mergeCell ref="A9:A10"/>
    <mergeCell ref="A11:A12"/>
    <mergeCell ref="A20:A21"/>
    <mergeCell ref="F1:H1"/>
    <mergeCell ref="A2:H2"/>
    <mergeCell ref="A3:B3"/>
    <mergeCell ref="A5:A6"/>
  </mergeCells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Footer>&amp;LAlonso/Madaras&amp;R&amp;D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28"/>
  <sheetViews>
    <sheetView workbookViewId="0" topLeftCell="A1">
      <selection activeCell="E7" sqref="E7"/>
    </sheetView>
  </sheetViews>
  <sheetFormatPr defaultColWidth="9.00390625" defaultRowHeight="12.75"/>
  <cols>
    <col min="1" max="1" width="15.625" style="0" customWidth="1"/>
    <col min="2" max="2" width="14.125" style="0" customWidth="1"/>
    <col min="3" max="8" width="9.75390625" style="0" customWidth="1"/>
    <col min="9" max="10" width="11.00390625" style="0" customWidth="1"/>
    <col min="11" max="12" width="11.00390625" style="0" hidden="1" customWidth="1"/>
    <col min="13" max="13" width="11.00390625" style="2" customWidth="1"/>
    <col min="14" max="16384" width="11.00390625" style="0" customWidth="1"/>
  </cols>
  <sheetData>
    <row r="1" spans="1:10" ht="15">
      <c r="A1" s="43"/>
      <c r="B1" s="50"/>
      <c r="C1" s="50"/>
      <c r="D1" s="50"/>
      <c r="E1" s="73" t="s">
        <v>55</v>
      </c>
      <c r="F1" s="120">
        <f>Summary!F1</f>
        <v>9007</v>
      </c>
      <c r="G1" s="50"/>
      <c r="H1" s="50"/>
      <c r="I1" s="50"/>
      <c r="J1" s="51"/>
    </row>
    <row r="2" spans="1:11" ht="13.5" thickBot="1">
      <c r="A2" s="159"/>
      <c r="B2" s="152"/>
      <c r="C2" s="152"/>
      <c r="D2" s="152"/>
      <c r="E2" s="152"/>
      <c r="F2" s="152"/>
      <c r="G2" s="152"/>
      <c r="H2" s="152"/>
      <c r="I2" s="2"/>
      <c r="J2" s="34"/>
      <c r="K2" t="s">
        <v>39</v>
      </c>
    </row>
    <row r="3" spans="1:10" ht="12.75">
      <c r="A3" s="159"/>
      <c r="B3" s="152"/>
      <c r="C3" s="36"/>
      <c r="D3" s="37" t="s">
        <v>8</v>
      </c>
      <c r="E3" s="38"/>
      <c r="F3" s="36"/>
      <c r="G3" s="37" t="s">
        <v>9</v>
      </c>
      <c r="H3" s="38"/>
      <c r="I3" s="43"/>
      <c r="J3" s="44" t="s">
        <v>4</v>
      </c>
    </row>
    <row r="4" spans="1:10" ht="12.75" customHeight="1">
      <c r="A4" s="35"/>
      <c r="B4" s="2"/>
      <c r="C4" s="39" t="s">
        <v>49</v>
      </c>
      <c r="D4" s="13" t="s">
        <v>50</v>
      </c>
      <c r="E4" s="40" t="s">
        <v>51</v>
      </c>
      <c r="F4" s="39" t="s">
        <v>49</v>
      </c>
      <c r="G4" s="13" t="s">
        <v>50</v>
      </c>
      <c r="H4" s="40" t="s">
        <v>51</v>
      </c>
      <c r="I4" s="39" t="s">
        <v>49</v>
      </c>
      <c r="J4" s="40" t="s">
        <v>50</v>
      </c>
    </row>
    <row r="5" spans="1:12" ht="12.75">
      <c r="A5" s="164" t="s">
        <v>10</v>
      </c>
      <c r="B5" s="12" t="s">
        <v>2</v>
      </c>
      <c r="C5" s="100">
        <f>IF('XY Raw Data'!C5="","",('XY Raw Data'!C5-Nominals!$C9)*1000)</f>
        <v>-2.600000000001046</v>
      </c>
      <c r="D5" s="101">
        <f>IF('XY Raw Data'!D5="","",('XY Raw Data'!D5-Nominals!$C9)*1000)</f>
        <v>-5.499999999999616</v>
      </c>
      <c r="E5" s="102">
        <f>IF('XY Raw Data'!E5="","",('XY Raw Data'!E5-Nominals!$C9)*1000)</f>
        <v>-5.60000000000116</v>
      </c>
      <c r="F5" s="100">
        <f>IF('XY Raw Data'!F5="","",('XY Raw Data'!F5-Nominals!$D9)*1000)</f>
        <v>-2.600000000001046</v>
      </c>
      <c r="G5" s="101">
        <f>IF('XY Raw Data'!G5="","",('XY Raw Data'!G5-Nominals!$D9)*1000)</f>
        <v>-2.400000000001512</v>
      </c>
      <c r="H5" s="102">
        <f>IF('XY Raw Data'!H5="","",('XY Raw Data'!H5-Nominals!$D9)*1000)</f>
        <v>-5.500000000001393</v>
      </c>
      <c r="I5" s="100">
        <f>IF('XY Raw Data'!I5="","",('XY Raw Data'!I5-Nominals!$E9)*1000)</f>
        <v>-5.000000000002558</v>
      </c>
      <c r="J5" s="102">
        <f>IF('XY Raw Data'!J5="","",('XY Raw Data'!J5-Nominals!$E9)*1000)</f>
        <v>-6.000000000000227</v>
      </c>
      <c r="K5">
        <f>Nominals!I9</f>
        <v>50</v>
      </c>
      <c r="L5">
        <f>-K5</f>
        <v>-50</v>
      </c>
    </row>
    <row r="6" spans="1:12" ht="12.75">
      <c r="A6" s="165"/>
      <c r="B6" s="14" t="s">
        <v>3</v>
      </c>
      <c r="C6" s="103">
        <f>IF('XY Raw Data'!C6="","",('XY Raw Data'!C6-Nominals!$C10)*1000)</f>
        <v>1.200000000000756</v>
      </c>
      <c r="D6" s="104">
        <f>IF('XY Raw Data'!D6="","",('XY Raw Data'!D6-Nominals!$C10)*1000)</f>
        <v>1.300000000000523</v>
      </c>
      <c r="E6" s="105">
        <f>IF('XY Raw Data'!E6="","",('XY Raw Data'!E6-Nominals!$C10)*1000)</f>
        <v>2.2999999999999687</v>
      </c>
      <c r="F6" s="103">
        <f>IF('XY Raw Data'!F6="","",('XY Raw Data'!F6-Nominals!$D10)*1000)</f>
        <v>0.19999999999997797</v>
      </c>
      <c r="G6" s="104">
        <f>IF('XY Raw Data'!G6="","",('XY Raw Data'!G6-Nominals!$D10)*1000)</f>
        <v>-1.000000000000334</v>
      </c>
      <c r="H6" s="105">
        <f>IF('XY Raw Data'!H6="","",('XY Raw Data'!H6-Nominals!$D10)*1000)</f>
        <v>0</v>
      </c>
      <c r="I6" s="103">
        <f>IF('XY Raw Data'!I6="","",('XY Raw Data'!I6-Nominals!$E10)*1000)</f>
        <v>-2.3999999999997357</v>
      </c>
      <c r="J6" s="105">
        <f>IF('XY Raw Data'!J6="","",('XY Raw Data'!J6-Nominals!$E10)*1000)</f>
        <v>-1.9000000000000128</v>
      </c>
      <c r="K6">
        <f>Nominals!I10</f>
        <v>50</v>
      </c>
      <c r="L6">
        <f aca="true" t="shared" si="0" ref="L6:L23">-K6</f>
        <v>-50</v>
      </c>
    </row>
    <row r="7" spans="1:12" ht="12.75">
      <c r="A7" s="163" t="s">
        <v>23</v>
      </c>
      <c r="B7" s="13" t="s">
        <v>2</v>
      </c>
      <c r="C7" s="134">
        <f>IF('XY Raw Data'!C7="","",('XY Raw Data'!C7-Nominals!$C11)*1000)</f>
        <v>-4.0000000000000036</v>
      </c>
      <c r="D7" s="101">
        <f>IF('XY Raw Data'!D7="","",('XY Raw Data'!D7-Nominals!$C11)*1000)</f>
        <v>-6.199999999999983</v>
      </c>
      <c r="E7" s="102">
        <f>IF('XY Raw Data'!E7="","",('XY Raw Data'!E7-Nominals!$C11)*1000)</f>
        <v>-6.299999999999972</v>
      </c>
      <c r="F7" s="100">
        <f>IF('XY Raw Data'!F7="","",('XY Raw Data'!F7-Nominals!$D11)*1000)</f>
        <v>-2.400000000001512</v>
      </c>
      <c r="G7" s="101">
        <f>IF('XY Raw Data'!G7="","",('XY Raw Data'!G7-Nominals!$D11)*1000)</f>
        <v>-2.0999999999986585</v>
      </c>
      <c r="H7" s="102">
        <f>IF('XY Raw Data'!H7="","",('XY Raw Data'!H7-Nominals!$D11)*1000)</f>
        <v>-2.400000000001512</v>
      </c>
      <c r="I7" s="100">
        <f>IF('XY Raw Data'!I7="","",('XY Raw Data'!I7-Nominals!$E11)*1000)</f>
        <v>-4.9999999999954525</v>
      </c>
      <c r="J7" s="102">
        <f>IF('XY Raw Data'!J7="","",('XY Raw Data'!J7-Nominals!$E11)*1000)</f>
        <v>-5.699999999990268</v>
      </c>
      <c r="K7">
        <f>Nominals!I11</f>
        <v>50</v>
      </c>
      <c r="L7">
        <f t="shared" si="0"/>
        <v>-50</v>
      </c>
    </row>
    <row r="8" spans="1:12" ht="12.75">
      <c r="A8" s="163"/>
      <c r="B8" s="13" t="s">
        <v>3</v>
      </c>
      <c r="C8" s="103">
        <f>IF('XY Raw Data'!C8="","",('XY Raw Data'!C8-Nominals!$C12)*1000)</f>
        <v>0.09999999999976694</v>
      </c>
      <c r="D8" s="104">
        <f>IF('XY Raw Data'!D8="","",('XY Raw Data'!D8-Nominals!$C12)*1000)</f>
        <v>0</v>
      </c>
      <c r="E8" s="105">
        <f>IF('XY Raw Data'!E8="","",('XY Raw Data'!E8-Nominals!$C12)*1000)</f>
        <v>1.40000000000029</v>
      </c>
      <c r="F8" s="103">
        <f>IF('XY Raw Data'!F8="","",('XY Raw Data'!F8-Nominals!$D12)*1000)</f>
        <v>-0.09999999999998899</v>
      </c>
      <c r="G8" s="104">
        <f>IF('XY Raw Data'!G8="","",('XY Raw Data'!G8-Nominals!$D12)*1000)</f>
        <v>-1.5000000000000568</v>
      </c>
      <c r="H8" s="105">
        <f>IF('XY Raw Data'!H8="","",('XY Raw Data'!H8-Nominals!$D12)*1000)</f>
        <v>-2.6000000000001577</v>
      </c>
      <c r="I8" s="103">
        <f>IF('XY Raw Data'!I8="","",('XY Raw Data'!I8-Nominals!$E12)*1000)</f>
        <v>-2.700000000000813</v>
      </c>
      <c r="J8" s="105">
        <f>IF('XY Raw Data'!J8="","",('XY Raw Data'!J8-Nominals!$E12)*1000)</f>
        <v>-0.39999999999995595</v>
      </c>
      <c r="K8">
        <f>Nominals!I12</f>
        <v>50</v>
      </c>
      <c r="L8">
        <f t="shared" si="0"/>
        <v>-50</v>
      </c>
    </row>
    <row r="9" spans="1:12" ht="12.75">
      <c r="A9" s="164" t="s">
        <v>24</v>
      </c>
      <c r="B9" s="12" t="s">
        <v>2</v>
      </c>
      <c r="C9" s="106">
        <f>IF('XY Raw Data'!C9="","",('XY Raw Data'!C9-Nominals!$C13)*1000)</f>
        <v>-0.500000000000167</v>
      </c>
      <c r="D9" s="107">
        <f>IF('XY Raw Data'!D9="","",('XY Raw Data'!D9-Nominals!$C13)*1000)</f>
        <v>-9.90000000000002</v>
      </c>
      <c r="E9" s="108">
        <f>IF('XY Raw Data'!E9="","",('XY Raw Data'!E9-Nominals!$C13)*1000)</f>
        <v>-8.500000000000174</v>
      </c>
      <c r="F9" s="106">
        <f>IF('XY Raw Data'!F9="","",('XY Raw Data'!F9-Nominals!$D13)*1000)</f>
        <v>-3.500000000002501</v>
      </c>
      <c r="G9" s="107">
        <f>IF('XY Raw Data'!G9="","",('XY Raw Data'!G9-Nominals!$D13)*1000)</f>
        <v>-5.400000000001626</v>
      </c>
      <c r="H9" s="108">
        <f>IF('XY Raw Data'!H9="","",('XY Raw Data'!H9-Nominals!$D13)*1000)</f>
        <v>-7.600000000000051</v>
      </c>
      <c r="I9" s="106">
        <f>IF('XY Raw Data'!I9="","",('XY Raw Data'!I9-Nominals!$E13)*1000)</f>
        <v>-6.199999999999761</v>
      </c>
      <c r="J9" s="108">
        <f>IF('XY Raw Data'!J9="","",('XY Raw Data'!J9-Nominals!$E13)*1000)</f>
        <v>-2.600000000001046</v>
      </c>
      <c r="K9">
        <f>Nominals!I13</f>
        <v>50</v>
      </c>
      <c r="L9">
        <f t="shared" si="0"/>
        <v>-50</v>
      </c>
    </row>
    <row r="10" spans="1:12" ht="12.75">
      <c r="A10" s="165"/>
      <c r="B10" s="14" t="s">
        <v>3</v>
      </c>
      <c r="C10" s="106">
        <f>IF('XY Raw Data'!C10="","",('XY Raw Data'!C10-Nominals!$C14)*1000)</f>
        <v>-0.10000000000331966</v>
      </c>
      <c r="D10" s="107">
        <f>IF('XY Raw Data'!D10="","",('XY Raw Data'!D10-Nominals!$C14)*1000)</f>
        <v>-0.9000000000014552</v>
      </c>
      <c r="E10" s="108">
        <f>IF('XY Raw Data'!E10="","",('XY Raw Data'!E10-Nominals!$C14)*1000)</f>
        <v>2.0999999999986585</v>
      </c>
      <c r="F10" s="106">
        <f>IF('XY Raw Data'!F10="","",('XY Raw Data'!F10-Nominals!$D14)*1000)</f>
        <v>-0.30000000000285354</v>
      </c>
      <c r="G10" s="107">
        <f>IF('XY Raw Data'!G10="","",('XY Raw Data'!G10-Nominals!$D14)*1000)</f>
        <v>1.6999999999995907</v>
      </c>
      <c r="H10" s="108">
        <f>IF('XY Raw Data'!H10="","",('XY Raw Data'!H10-Nominals!$D14)*1000)</f>
        <v>0.30000000000285354</v>
      </c>
      <c r="I10" s="106">
        <f>IF('XY Raw Data'!I10="","",('XY Raw Data'!I10-Nominals!$E14)*1000)</f>
        <v>-0.9000000000014552</v>
      </c>
      <c r="J10" s="108">
        <f>IF('XY Raw Data'!J10="","",('XY Raw Data'!J10-Nominals!$E14)*1000)</f>
        <v>-3.1999999999996476</v>
      </c>
      <c r="K10">
        <f>Nominals!I14</f>
        <v>50</v>
      </c>
      <c r="L10">
        <f t="shared" si="0"/>
        <v>-50</v>
      </c>
    </row>
    <row r="11" spans="1:12" ht="12.75">
      <c r="A11" s="164" t="s">
        <v>25</v>
      </c>
      <c r="B11" s="12" t="s">
        <v>2</v>
      </c>
      <c r="C11" s="100">
        <f>IF('XY Raw Data'!C11="","",('XY Raw Data'!C11-Nominals!$C15)*1000)</f>
        <v>-2.2999999999981924</v>
      </c>
      <c r="D11" s="101">
        <f>IF('XY Raw Data'!D11="","",('XY Raw Data'!D11-Nominals!$C15)*1000)</f>
        <v>-12.299999999999756</v>
      </c>
      <c r="E11" s="102">
        <f>IF('XY Raw Data'!E11="","",('XY Raw Data'!E11-Nominals!$C15)*1000)</f>
        <v>-9.799999999998477</v>
      </c>
      <c r="F11" s="100">
        <f>IF('XY Raw Data'!F11="","",('XY Raw Data'!F11-Nominals!$D15)*1000)</f>
        <v>-5.49999999999784</v>
      </c>
      <c r="G11" s="101">
        <f>IF('XY Raw Data'!G11="","",('XY Raw Data'!G11-Nominals!$D15)*1000)</f>
        <v>-5.699999999997374</v>
      </c>
      <c r="H11" s="102">
        <f>IF('XY Raw Data'!H11="","",('XY Raw Data'!H11-Nominals!$D15)*1000)</f>
        <v>-7.399999999996965</v>
      </c>
      <c r="I11" s="100">
        <f>IF('XY Raw Data'!I11="","",('XY Raw Data'!I11-Nominals!$E15)*1000)</f>
        <v>-5.60000000000116</v>
      </c>
      <c r="J11" s="102">
        <f>IF('XY Raw Data'!J11="","",('XY Raw Data'!J11-Nominals!$E15)*1000)</f>
        <v>-1.6999999999995907</v>
      </c>
      <c r="K11">
        <f>Nominals!I15</f>
        <v>50</v>
      </c>
      <c r="L11">
        <f t="shared" si="0"/>
        <v>-50</v>
      </c>
    </row>
    <row r="12" spans="1:12" ht="13.5" thickBot="1">
      <c r="A12" s="165"/>
      <c r="B12" s="14" t="s">
        <v>3</v>
      </c>
      <c r="C12" s="109">
        <f>IF('XY Raw Data'!C12="","",('XY Raw Data'!C12-Nominals!$C16)*1000)</f>
        <v>3.3000000000029672</v>
      </c>
      <c r="D12" s="110">
        <f>IF('XY Raw Data'!D12="","",('XY Raw Data'!D12-Nominals!$C16)*1000)</f>
        <v>2.0000000000024443</v>
      </c>
      <c r="E12" s="111">
        <f>IF('XY Raw Data'!E12="","",('XY Raw Data'!E12-Nominals!$C16)*1000)</f>
        <v>2.0000000000024443</v>
      </c>
      <c r="F12" s="109">
        <f>IF('XY Raw Data'!F12="","",('XY Raw Data'!F12-Nominals!$D16)*1000)</f>
        <v>1.1999999999972033</v>
      </c>
      <c r="G12" s="110">
        <f>IF('XY Raw Data'!G12="","",('XY Raw Data'!G12-Nominals!$D16)*1000)</f>
        <v>-0.9000000000014552</v>
      </c>
      <c r="H12" s="111">
        <f>IF('XY Raw Data'!H12="","",('XY Raw Data'!H12-Nominals!$D16)*1000)</f>
        <v>-1.6000000000033765</v>
      </c>
      <c r="I12" s="109">
        <f>IF('XY Raw Data'!I12="","",('XY Raw Data'!I12-Nominals!$E16)*1000)</f>
        <v>-1.6999999999995907</v>
      </c>
      <c r="J12" s="111">
        <f>IF('XY Raw Data'!J12="","",('XY Raw Data'!J12-Nominals!$E16)*1000)</f>
        <v>-0.39999999999906777</v>
      </c>
      <c r="K12">
        <f>Nominals!I16</f>
        <v>50</v>
      </c>
      <c r="L12">
        <f t="shared" si="0"/>
        <v>-50</v>
      </c>
    </row>
    <row r="13" spans="1:12" ht="13.5" thickBot="1">
      <c r="A13" s="159"/>
      <c r="B13" s="152"/>
      <c r="C13" s="147"/>
      <c r="D13" s="147"/>
      <c r="E13" s="147"/>
      <c r="F13" s="147"/>
      <c r="G13" s="147"/>
      <c r="H13" s="147"/>
      <c r="I13" s="2"/>
      <c r="J13" s="34"/>
      <c r="L13">
        <f t="shared" si="0"/>
        <v>0</v>
      </c>
    </row>
    <row r="14" spans="1:12" ht="12.75">
      <c r="A14" s="166"/>
      <c r="B14" s="152"/>
      <c r="C14" s="36"/>
      <c r="D14" s="37" t="s">
        <v>5</v>
      </c>
      <c r="E14" s="38"/>
      <c r="F14" s="36"/>
      <c r="G14" s="37" t="s">
        <v>6</v>
      </c>
      <c r="H14" s="38"/>
      <c r="I14" s="53"/>
      <c r="J14" s="54" t="s">
        <v>7</v>
      </c>
      <c r="L14">
        <f t="shared" si="0"/>
        <v>0</v>
      </c>
    </row>
    <row r="15" spans="1:12" ht="12.75" customHeight="1">
      <c r="A15" s="35"/>
      <c r="B15" s="2"/>
      <c r="C15" s="39" t="s">
        <v>49</v>
      </c>
      <c r="D15" s="13" t="s">
        <v>50</v>
      </c>
      <c r="E15" s="40" t="s">
        <v>51</v>
      </c>
      <c r="F15" s="39" t="s">
        <v>49</v>
      </c>
      <c r="G15" s="13" t="s">
        <v>50</v>
      </c>
      <c r="H15" s="40" t="s">
        <v>51</v>
      </c>
      <c r="I15" s="39" t="s">
        <v>49</v>
      </c>
      <c r="J15" s="40" t="s">
        <v>50</v>
      </c>
      <c r="L15">
        <f t="shared" si="0"/>
        <v>0</v>
      </c>
    </row>
    <row r="16" spans="1:12" ht="12.75">
      <c r="A16" s="164" t="s">
        <v>10</v>
      </c>
      <c r="B16" s="12" t="s">
        <v>2</v>
      </c>
      <c r="C16" s="100">
        <f>IF('XY Raw Data'!C16="","",('XY Raw Data'!C16-Nominals!$C9)*1000)</f>
        <v>-5.7000000000009265</v>
      </c>
      <c r="D16" s="101">
        <f>IF('XY Raw Data'!D16="","",('XY Raw Data'!D16-Nominals!$C9)*1000)</f>
        <v>-1.0000000000012221</v>
      </c>
      <c r="E16" s="102">
        <f>IF('XY Raw Data'!E16="","",('XY Raw Data'!E16-Nominals!$C9)*1000)</f>
        <v>-1.100000000000989</v>
      </c>
      <c r="F16" s="100">
        <f>IF('XY Raw Data'!F16="","",('XY Raw Data'!F16-Nominals!$D9)*1000)</f>
        <v>-0.7000000000019213</v>
      </c>
      <c r="G16" s="101">
        <f>IF('XY Raw Data'!G16="","",('XY Raw Data'!G16-Nominals!$D9)*1000)</f>
        <v>-7.200000000000983</v>
      </c>
      <c r="H16" s="102">
        <f>IF('XY Raw Data'!H16="","",('XY Raw Data'!H16-Nominals!$D9)*1000)</f>
        <v>-5.099999999998772</v>
      </c>
      <c r="I16" s="100">
        <f>IF('XY Raw Data'!I16="","",('XY Raw Data'!I16-Nominals!$E9)*1000)</f>
        <v>-3.900000000001569</v>
      </c>
      <c r="J16" s="102">
        <f>IF('XY Raw Data'!J16="","",('XY Raw Data'!J16-Nominals!$E9)*1000)</f>
        <v>-3.8000000000053547</v>
      </c>
      <c r="K16">
        <f>Nominals!I9</f>
        <v>50</v>
      </c>
      <c r="L16">
        <f t="shared" si="0"/>
        <v>-50</v>
      </c>
    </row>
    <row r="17" spans="1:12" ht="12.75">
      <c r="A17" s="165"/>
      <c r="B17" s="14" t="s">
        <v>3</v>
      </c>
      <c r="C17" s="103">
        <f>IF('XY Raw Data'!C17="","",('XY Raw Data'!C17-Nominals!$C10)*1000)</f>
        <v>-3.9999999999995595</v>
      </c>
      <c r="D17" s="104">
        <f>IF('XY Raw Data'!D17="","",('XY Raw Data'!D17-Nominals!$C10)*1000)</f>
        <v>-4.300000000000637</v>
      </c>
      <c r="E17" s="105">
        <f>IF('XY Raw Data'!E17="","",('XY Raw Data'!E17-Nominals!$C10)*1000)</f>
        <v>-4.799999999999471</v>
      </c>
      <c r="F17" s="103">
        <f>IF('XY Raw Data'!F17="","",('XY Raw Data'!F17-Nominals!$D10)*1000)</f>
        <v>-1.200000000000312</v>
      </c>
      <c r="G17" s="104">
        <f>IF('XY Raw Data'!G17="","",('XY Raw Data'!G17-Nominals!$D10)*1000)</f>
        <v>-0.19999999999997797</v>
      </c>
      <c r="H17" s="105">
        <f>IF('XY Raw Data'!H17="","",('XY Raw Data'!H17-Nominals!$D10)*1000)</f>
        <v>-0.700000000000145</v>
      </c>
      <c r="I17" s="103">
        <f>IF('XY Raw Data'!I17="","",('XY Raw Data'!I17-Nominals!$E10)*1000)</f>
        <v>-1.3999999999998458</v>
      </c>
      <c r="J17" s="105">
        <f>IF('XY Raw Data'!J17="","",('XY Raw Data'!J17-Nominals!$E10)*1000)</f>
        <v>1.3000000000000789</v>
      </c>
      <c r="K17">
        <f>Nominals!I10</f>
        <v>50</v>
      </c>
      <c r="L17">
        <f t="shared" si="0"/>
        <v>-50</v>
      </c>
    </row>
    <row r="18" spans="1:12" ht="12.75">
      <c r="A18" s="164" t="s">
        <v>23</v>
      </c>
      <c r="B18" s="12" t="s">
        <v>2</v>
      </c>
      <c r="C18" s="106">
        <f>IF('XY Raw Data'!C18="","",('XY Raw Data'!C18-Nominals!$C11)*1000)</f>
        <v>-5.39999999999996</v>
      </c>
      <c r="D18" s="107">
        <f>IF('XY Raw Data'!D18="","",('XY Raw Data'!D18-Nominals!$C11)*1000)</f>
        <v>-2.4999999999999467</v>
      </c>
      <c r="E18" s="108">
        <f>IF('XY Raw Data'!E18="","",('XY Raw Data'!E18-Nominals!$C11)*1000)</f>
        <v>-2.1999999999999797</v>
      </c>
      <c r="F18" s="106">
        <f>IF('XY Raw Data'!F18="","",('XY Raw Data'!F18-Nominals!$D11)*1000)</f>
        <v>-5.8000000000006935</v>
      </c>
      <c r="G18" s="107">
        <f>IF('XY Raw Data'!G18="","",('XY Raw Data'!G18-Nominals!$D11)*1000)</f>
        <v>-7.200000000004536</v>
      </c>
      <c r="H18" s="108">
        <f>IF('XY Raw Data'!H18="","",('XY Raw Data'!H18-Nominals!$D11)*1000)</f>
        <v>-4.100000000001103</v>
      </c>
      <c r="I18" s="106">
        <f>IF('XY Raw Data'!I18="","",('XY Raw Data'!I18-Nominals!$E11)*1000)</f>
        <v>-2.1999999999877673</v>
      </c>
      <c r="J18" s="108">
        <f>IF('XY Raw Data'!J18="","",('XY Raw Data'!J18-Nominals!$E11)*1000)</f>
        <v>-4.300000000000637</v>
      </c>
      <c r="K18">
        <f>Nominals!I11</f>
        <v>50</v>
      </c>
      <c r="L18">
        <f t="shared" si="0"/>
        <v>-50</v>
      </c>
    </row>
    <row r="19" spans="1:12" ht="12.75">
      <c r="A19" s="165"/>
      <c r="B19" s="14" t="s">
        <v>3</v>
      </c>
      <c r="C19" s="106">
        <f>IF('XY Raw Data'!C19="","",('XY Raw Data'!C19-Nominals!$C12)*1000)</f>
        <v>-3.3000000000003027</v>
      </c>
      <c r="D19" s="107">
        <f>IF('XY Raw Data'!D19="","",('XY Raw Data'!D19-Nominals!$C12)*1000)</f>
        <v>-4.700000000000593</v>
      </c>
      <c r="E19" s="108">
        <f>IF('XY Raw Data'!E19="","",('XY Raw Data'!E19-Nominals!$C12)*1000)</f>
        <v>-2.9000000000003467</v>
      </c>
      <c r="F19" s="106">
        <f>IF('XY Raw Data'!F19="","",('XY Raw Data'!F19-Nominals!$D12)*1000)</f>
        <v>-0.700000000000145</v>
      </c>
      <c r="G19" s="107">
        <f>IF('XY Raw Data'!G19="","",('XY Raw Data'!G19-Nominals!$D12)*1000)</f>
        <v>0.19999999999997797</v>
      </c>
      <c r="H19" s="108">
        <f>IF('XY Raw Data'!H19="","",('XY Raw Data'!H19-Nominals!$D12)*1000)</f>
        <v>0.49999999999994493</v>
      </c>
      <c r="I19" s="106">
        <f>IF('XY Raw Data'!I19="","",('XY Raw Data'!I19-Nominals!$E12)*1000)</f>
        <v>0.2999999999993008</v>
      </c>
      <c r="J19" s="108">
        <f>IF('XY Raw Data'!J19="","",('XY Raw Data'!J19-Nominals!$E12)*1000)</f>
        <v>0</v>
      </c>
      <c r="K19">
        <f>Nominals!I12</f>
        <v>50</v>
      </c>
      <c r="L19">
        <f t="shared" si="0"/>
        <v>-50</v>
      </c>
    </row>
    <row r="20" spans="1:12" ht="12.75">
      <c r="A20" s="163" t="s">
        <v>24</v>
      </c>
      <c r="B20" s="13" t="s">
        <v>2</v>
      </c>
      <c r="C20" s="100">
        <f>IF('XY Raw Data'!C20="","",('XY Raw Data'!C20-Nominals!$C13)*1000)</f>
        <v>-0.700000000000145</v>
      </c>
      <c r="D20" s="101">
        <f>IF('XY Raw Data'!D20="","",('XY Raw Data'!D20-Nominals!$C13)*1000)</f>
        <v>1.5000000000000568</v>
      </c>
      <c r="E20" s="102">
        <f>IF('XY Raw Data'!E20="","",('XY Raw Data'!E20-Nominals!$C13)*1000)</f>
        <v>0.6999999999997009</v>
      </c>
      <c r="F20" s="100">
        <f>IF('XY Raw Data'!F20="","",('XY Raw Data'!F20-Nominals!$D13)*1000)</f>
        <v>-2.0000000000024443</v>
      </c>
      <c r="G20" s="101">
        <f>IF('XY Raw Data'!G20="","",('XY Raw Data'!G20-Nominals!$D13)*1000)</f>
        <v>-1.9000000000026773</v>
      </c>
      <c r="H20" s="102">
        <f>IF('XY Raw Data'!H20="","",('XY Raw Data'!H20-Nominals!$D13)*1000)</f>
        <v>-3.400000000002734</v>
      </c>
      <c r="I20" s="100">
        <f>IF('XY Raw Data'!I20="","",('XY Raw Data'!I20-Nominals!$E13)*1000)</f>
        <v>0.7000000000019213</v>
      </c>
      <c r="J20" s="102">
        <f>IF('XY Raw Data'!J20="","",('XY Raw Data'!J20-Nominals!$E13)*1000)</f>
        <v>0.10000000000331966</v>
      </c>
      <c r="K20">
        <f>Nominals!I13</f>
        <v>50</v>
      </c>
      <c r="L20">
        <f t="shared" si="0"/>
        <v>-50</v>
      </c>
    </row>
    <row r="21" spans="1:12" ht="12.75">
      <c r="A21" s="163"/>
      <c r="B21" s="13" t="s">
        <v>3</v>
      </c>
      <c r="C21" s="103">
        <f>IF('XY Raw Data'!C21="","",('XY Raw Data'!C21-Nominals!$C14)*1000)</f>
        <v>-1.4000000000038426</v>
      </c>
      <c r="D21" s="104">
        <f>IF('XY Raw Data'!D21="","",('XY Raw Data'!D21-Nominals!$C14)*1000)</f>
        <v>-3.0000000000001137</v>
      </c>
      <c r="E21" s="105">
        <f>IF('XY Raw Data'!E21="","",('XY Raw Data'!E21-Nominals!$C14)*1000)</f>
        <v>-1.6999999999995907</v>
      </c>
      <c r="F21" s="103">
        <f>IF('XY Raw Data'!F21="","",('XY Raw Data'!F21-Nominals!$D14)*1000)</f>
        <v>-0.7999999999981355</v>
      </c>
      <c r="G21" s="104">
        <f>IF('XY Raw Data'!G21="","",('XY Raw Data'!G21-Nominals!$D14)*1000)</f>
        <v>-1.100000000000989</v>
      </c>
      <c r="H21" s="105">
        <f>IF('XY Raw Data'!H21="","",('XY Raw Data'!H21-Nominals!$D14)*1000)</f>
        <v>1.3999999999967372</v>
      </c>
      <c r="I21" s="103">
        <f>IF('XY Raw Data'!I21="","",('XY Raw Data'!I21-Nominals!$E14)*1000)</f>
        <v>-1.6999999999995907</v>
      </c>
      <c r="J21" s="105">
        <f>IF('XY Raw Data'!J21="","",('XY Raw Data'!J21-Nominals!$E14)*1000)</f>
        <v>-1.8999999999991246</v>
      </c>
      <c r="K21">
        <f>Nominals!I14</f>
        <v>50</v>
      </c>
      <c r="L21">
        <f t="shared" si="0"/>
        <v>-50</v>
      </c>
    </row>
    <row r="22" spans="1:12" ht="12.75">
      <c r="A22" s="164" t="s">
        <v>25</v>
      </c>
      <c r="B22" s="12" t="s">
        <v>2</v>
      </c>
      <c r="C22" s="100">
        <f>IF('XY Raw Data'!C22="","",('XY Raw Data'!C22-Nominals!$C15)*1000)</f>
        <v>-1.300000000000523</v>
      </c>
      <c r="D22" s="101">
        <f>IF('XY Raw Data'!D22="","",('XY Raw Data'!D22-Nominals!$C15)*1000)</f>
        <v>0.19999999999953388</v>
      </c>
      <c r="E22" s="102">
        <f>IF('XY Raw Data'!E22="","",('XY Raw Data'!E22-Nominals!$C15)*1000)</f>
        <v>-0.5999999999986017</v>
      </c>
      <c r="F22" s="100">
        <f>IF('XY Raw Data'!F22="","",('XY Raw Data'!F22-Nominals!$D15)*1000)</f>
        <v>-2.0999999999986585</v>
      </c>
      <c r="G22" s="101">
        <f>IF('XY Raw Data'!G22="","",('XY Raw Data'!G22-Nominals!$D15)*1000)</f>
        <v>-2.200000000001978</v>
      </c>
      <c r="H22" s="102">
        <f>IF('XY Raw Data'!H22="","",('XY Raw Data'!H22-Nominals!$D15)*1000)</f>
        <v>-3.700000000002035</v>
      </c>
      <c r="I22" s="100">
        <f>IF('XY Raw Data'!I22="","",('XY Raw Data'!I22-Nominals!$E15)*1000)</f>
        <v>0.39999999999906777</v>
      </c>
      <c r="J22" s="102">
        <f>IF('XY Raw Data'!J22="","",('XY Raw Data'!J22-Nominals!$E15)*1000)</f>
        <v>1.1999999999972033</v>
      </c>
      <c r="K22">
        <f>Nominals!I15</f>
        <v>50</v>
      </c>
      <c r="L22">
        <f t="shared" si="0"/>
        <v>-50</v>
      </c>
    </row>
    <row r="23" spans="1:12" ht="13.5" thickBot="1">
      <c r="A23" s="167"/>
      <c r="B23" s="41" t="s">
        <v>3</v>
      </c>
      <c r="C23" s="109">
        <f>IF('XY Raw Data'!C23="","",('XY Raw Data'!C23-Nominals!$C16)*1000)</f>
        <v>0.30000000000285354</v>
      </c>
      <c r="D23" s="110">
        <f>IF('XY Raw Data'!D23="","",('XY Raw Data'!D23-Nominals!$C16)*1000)</f>
        <v>-1.599999999996271</v>
      </c>
      <c r="E23" s="111">
        <f>IF('XY Raw Data'!E23="","",('XY Raw Data'!E23-Nominals!$C16)*1000)</f>
        <v>-1.599999999996271</v>
      </c>
      <c r="F23" s="109">
        <f>IF('XY Raw Data'!F23="","",('XY Raw Data'!F23-Nominals!$D16)*1000)</f>
        <v>1.799999999995805</v>
      </c>
      <c r="G23" s="110">
        <f>IF('XY Raw Data'!G23="","",('XY Raw Data'!G23-Nominals!$D16)*1000)</f>
        <v>1.9999999999953388</v>
      </c>
      <c r="H23" s="111">
        <f>IF('XY Raw Data'!H23="","",('XY Raw Data'!H23-Nominals!$D16)*1000)</f>
        <v>1.3999999999967372</v>
      </c>
      <c r="I23" s="109">
        <f>IF('XY Raw Data'!I23="","",('XY Raw Data'!I23-Nominals!$E16)*1000)</f>
        <v>-0.6999999999948159</v>
      </c>
      <c r="J23" s="111">
        <f>IF('XY Raw Data'!J23="","",('XY Raw Data'!J23-Nominals!$E16)*1000)</f>
        <v>-1.4000000000038426</v>
      </c>
      <c r="K23">
        <f>Nominals!I16</f>
        <v>50</v>
      </c>
      <c r="L23">
        <f t="shared" si="0"/>
        <v>-50</v>
      </c>
    </row>
    <row r="24" spans="1:8" ht="12.75">
      <c r="A24" s="152" t="s">
        <v>22</v>
      </c>
      <c r="B24" s="152"/>
      <c r="C24" s="152"/>
      <c r="D24" s="152"/>
      <c r="E24" s="152"/>
      <c r="F24" s="152"/>
      <c r="G24" s="152"/>
      <c r="H24" s="152"/>
    </row>
    <row r="25" spans="1:8" ht="12.75">
      <c r="A25" s="160"/>
      <c r="B25" s="160"/>
      <c r="C25" s="160"/>
      <c r="D25" s="160"/>
      <c r="E25" s="160"/>
      <c r="F25" s="160"/>
      <c r="G25" s="160"/>
      <c r="H25" s="160"/>
    </row>
    <row r="27" ht="12.75">
      <c r="A27" t="s">
        <v>34</v>
      </c>
    </row>
    <row r="28" ht="12.75">
      <c r="A28" s="27" t="s">
        <v>35</v>
      </c>
    </row>
  </sheetData>
  <mergeCells count="13">
    <mergeCell ref="A24:H25"/>
    <mergeCell ref="A16:A17"/>
    <mergeCell ref="A18:A19"/>
    <mergeCell ref="A22:A23"/>
    <mergeCell ref="A20:A21"/>
    <mergeCell ref="A14:B14"/>
    <mergeCell ref="A5:A6"/>
    <mergeCell ref="A7:A8"/>
    <mergeCell ref="A9:A10"/>
    <mergeCell ref="A2:H2"/>
    <mergeCell ref="A3:B3"/>
    <mergeCell ref="A11:A12"/>
    <mergeCell ref="A13:H13"/>
  </mergeCells>
  <conditionalFormatting sqref="C5:J12 C16:J23">
    <cfRule type="cellIs" priority="1" dxfId="0" operator="notBetween" stopIfTrue="1">
      <formula>$K5</formula>
      <formula>$L5</formula>
    </cfRule>
  </conditionalFormatting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&amp;LAlonso/Madaras&amp;R&amp;D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20"/>
  <sheetViews>
    <sheetView tabSelected="1" workbookViewId="0" topLeftCell="A1">
      <selection activeCell="C17" sqref="C17:M17"/>
    </sheetView>
  </sheetViews>
  <sheetFormatPr defaultColWidth="9.00390625" defaultRowHeight="12.75"/>
  <cols>
    <col min="1" max="1" width="15.625" style="0" customWidth="1"/>
    <col min="2" max="2" width="14.125" style="0" customWidth="1"/>
    <col min="4" max="4" width="9.875" style="0" hidden="1" customWidth="1"/>
    <col min="5" max="5" width="9.625" style="0" customWidth="1"/>
    <col min="6" max="6" width="9.875" style="0" hidden="1" customWidth="1"/>
    <col min="7" max="7" width="9.75390625" style="0" customWidth="1"/>
    <col min="8" max="8" width="9.875" style="0" hidden="1" customWidth="1"/>
    <col min="9" max="9" width="10.125" style="0" customWidth="1"/>
    <col min="10" max="10" width="9.875" style="0" hidden="1" customWidth="1"/>
    <col min="11" max="11" width="9.75390625" style="0" customWidth="1"/>
    <col min="12" max="12" width="9.875" style="0" hidden="1" customWidth="1"/>
    <col min="13" max="13" width="9.75390625" style="0" customWidth="1"/>
    <col min="14" max="14" width="9.875" style="0" hidden="1" customWidth="1"/>
    <col min="15" max="15" width="9.875" style="0" customWidth="1"/>
    <col min="16" max="16" width="11.00390625" style="0" hidden="1" customWidth="1"/>
    <col min="17" max="16384" width="11.00390625" style="0" customWidth="1"/>
  </cols>
  <sheetData>
    <row r="1" spans="1:13" ht="18">
      <c r="A1" s="43"/>
      <c r="B1" s="50"/>
      <c r="C1" s="50"/>
      <c r="D1" s="50"/>
      <c r="E1" s="50"/>
      <c r="F1" s="50"/>
      <c r="G1" s="73" t="s">
        <v>37</v>
      </c>
      <c r="H1" s="73"/>
      <c r="I1" s="72">
        <f>Summary!F1</f>
        <v>9007</v>
      </c>
      <c r="J1" s="67"/>
      <c r="K1" s="50"/>
      <c r="L1" s="50"/>
      <c r="M1" s="51"/>
    </row>
    <row r="2" spans="1:13" ht="12.75">
      <c r="A2" s="3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spans="1:15" ht="13.5" thickBot="1">
      <c r="A3" s="156" t="s">
        <v>38</v>
      </c>
      <c r="B3" s="157"/>
      <c r="C3" s="55" t="s">
        <v>8</v>
      </c>
      <c r="D3" s="55"/>
      <c r="E3" s="55" t="s">
        <v>9</v>
      </c>
      <c r="F3" s="55"/>
      <c r="G3" s="55" t="s">
        <v>4</v>
      </c>
      <c r="H3" s="55"/>
      <c r="I3" s="55" t="s">
        <v>5</v>
      </c>
      <c r="J3" s="55"/>
      <c r="K3" s="55" t="s">
        <v>6</v>
      </c>
      <c r="L3" s="55"/>
      <c r="M3" s="56" t="s">
        <v>7</v>
      </c>
      <c r="N3" s="65"/>
      <c r="O3" s="15" t="s">
        <v>39</v>
      </c>
    </row>
    <row r="4" spans="1:14" ht="12.75" customHeight="1">
      <c r="A4" s="3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4"/>
      <c r="N4" s="2"/>
    </row>
    <row r="5" spans="1:14" ht="12.75">
      <c r="A5" s="57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52"/>
      <c r="N5" s="11"/>
    </row>
    <row r="6" spans="1:16" ht="12.75">
      <c r="A6" s="30" t="s">
        <v>42</v>
      </c>
      <c r="B6" s="29"/>
      <c r="C6" s="112">
        <v>1.10009</v>
      </c>
      <c r="D6" s="112">
        <f aca="true" t="shared" si="0" ref="D6:D11">IF(ABS(C6)&gt;$O6,1,0)</f>
        <v>0</v>
      </c>
      <c r="E6" s="112">
        <v>1.52393</v>
      </c>
      <c r="F6" s="113">
        <f aca="true" t="shared" si="1" ref="F6:F11">IF(ABS(E6)&gt;$O6,1,0)</f>
        <v>0</v>
      </c>
      <c r="G6" s="112">
        <v>1.1223</v>
      </c>
      <c r="H6" s="112">
        <f aca="true" t="shared" si="2" ref="H6:H11">IF(ABS(G6)&gt;$O6,1,0)</f>
        <v>0</v>
      </c>
      <c r="I6" s="112">
        <v>4.90631</v>
      </c>
      <c r="J6" s="112">
        <f aca="true" t="shared" si="3" ref="J6:J11">IF(ABS(I6)&gt;$O6,1,0)</f>
        <v>0</v>
      </c>
      <c r="K6" s="112">
        <v>3.88228</v>
      </c>
      <c r="L6" s="112">
        <f aca="true" t="shared" si="4" ref="L6:L11">IF(ABS(K6)&gt;$O6,1,0)</f>
        <v>0</v>
      </c>
      <c r="M6" s="114">
        <v>2.79322</v>
      </c>
      <c r="N6" s="66">
        <f>IF(ABS(M6)&gt;$O6,1,0)</f>
        <v>0</v>
      </c>
      <c r="O6">
        <v>10</v>
      </c>
      <c r="P6">
        <f>-O6</f>
        <v>-10</v>
      </c>
    </row>
    <row r="7" spans="1:16" ht="12.75">
      <c r="A7" s="60" t="s">
        <v>43</v>
      </c>
      <c r="B7" s="58" t="s">
        <v>31</v>
      </c>
      <c r="C7" s="117">
        <v>-7.84419E-06</v>
      </c>
      <c r="D7" s="117">
        <f t="shared" si="0"/>
        <v>0</v>
      </c>
      <c r="E7" s="117">
        <v>-7.81395E-06</v>
      </c>
      <c r="F7" s="118">
        <f t="shared" si="1"/>
        <v>0</v>
      </c>
      <c r="G7" s="117">
        <v>-7.71875E-06</v>
      </c>
      <c r="H7" s="117">
        <f t="shared" si="2"/>
        <v>0</v>
      </c>
      <c r="I7" s="117">
        <v>-1.36998E-07</v>
      </c>
      <c r="J7" s="117">
        <f t="shared" si="3"/>
        <v>0</v>
      </c>
      <c r="K7" s="117">
        <v>-3.02336E-07</v>
      </c>
      <c r="L7" s="117">
        <f t="shared" si="4"/>
        <v>0</v>
      </c>
      <c r="M7" s="119">
        <v>-1.53862E-07</v>
      </c>
      <c r="N7" s="66">
        <f>IF(ABS(M7)&gt;$O7,1,0)</f>
        <v>0</v>
      </c>
      <c r="O7">
        <v>0.01</v>
      </c>
      <c r="P7">
        <f aca="true" t="shared" si="5" ref="P7:P18">-O7</f>
        <v>-0.01</v>
      </c>
    </row>
    <row r="8" spans="1:16" ht="12.75" customHeight="1">
      <c r="A8" s="33" t="s">
        <v>44</v>
      </c>
      <c r="B8" s="59" t="s">
        <v>31</v>
      </c>
      <c r="C8" s="112">
        <v>1.51389</v>
      </c>
      <c r="D8" s="112">
        <f t="shared" si="0"/>
        <v>0</v>
      </c>
      <c r="E8" s="112">
        <v>1.78182</v>
      </c>
      <c r="F8" s="113">
        <f t="shared" si="1"/>
        <v>0</v>
      </c>
      <c r="G8" s="112">
        <v>1.5291</v>
      </c>
      <c r="H8" s="112">
        <f t="shared" si="2"/>
        <v>0</v>
      </c>
      <c r="I8" s="112">
        <v>3.19714</v>
      </c>
      <c r="J8" s="112">
        <f t="shared" si="3"/>
        <v>0</v>
      </c>
      <c r="K8" s="112">
        <v>2.84398</v>
      </c>
      <c r="L8" s="112">
        <f t="shared" si="4"/>
        <v>0</v>
      </c>
      <c r="M8" s="114">
        <v>2.41233</v>
      </c>
      <c r="N8" s="66">
        <f>IF(ABS(M8)&gt;$O8,1,0)</f>
        <v>0</v>
      </c>
      <c r="O8">
        <v>10</v>
      </c>
      <c r="P8">
        <f t="shared" si="5"/>
        <v>-10</v>
      </c>
    </row>
    <row r="9" spans="1:16" ht="12.75">
      <c r="A9" s="19"/>
      <c r="B9" s="11"/>
      <c r="C9" s="115"/>
      <c r="D9" s="112">
        <f t="shared" si="0"/>
        <v>0</v>
      </c>
      <c r="E9" s="115"/>
      <c r="F9" s="113">
        <f t="shared" si="1"/>
        <v>0</v>
      </c>
      <c r="G9" s="115"/>
      <c r="H9" s="112">
        <f t="shared" si="2"/>
        <v>0</v>
      </c>
      <c r="I9" s="115"/>
      <c r="J9" s="112">
        <f t="shared" si="3"/>
        <v>0</v>
      </c>
      <c r="K9" s="115"/>
      <c r="L9" s="112">
        <f t="shared" si="4"/>
        <v>0</v>
      </c>
      <c r="M9" s="116"/>
      <c r="N9" s="13"/>
      <c r="P9">
        <f t="shared" si="5"/>
        <v>0</v>
      </c>
    </row>
    <row r="10" spans="1:16" ht="12.75">
      <c r="A10" s="57" t="s">
        <v>40</v>
      </c>
      <c r="B10" s="11"/>
      <c r="C10" s="115"/>
      <c r="D10" s="112">
        <f t="shared" si="0"/>
        <v>0</v>
      </c>
      <c r="E10" s="115"/>
      <c r="F10" s="113">
        <f t="shared" si="1"/>
        <v>0</v>
      </c>
      <c r="G10" s="115"/>
      <c r="H10" s="112">
        <f t="shared" si="2"/>
        <v>0</v>
      </c>
      <c r="I10" s="115"/>
      <c r="J10" s="112">
        <f t="shared" si="3"/>
        <v>0</v>
      </c>
      <c r="K10" s="115"/>
      <c r="L10" s="112">
        <f t="shared" si="4"/>
        <v>0</v>
      </c>
      <c r="M10" s="116"/>
      <c r="N10" s="13"/>
      <c r="P10">
        <f t="shared" si="5"/>
        <v>0</v>
      </c>
    </row>
    <row r="11" spans="1:16" ht="12.75">
      <c r="A11" s="30" t="s">
        <v>42</v>
      </c>
      <c r="B11" s="29"/>
      <c r="C11" s="112">
        <v>1.4703</v>
      </c>
      <c r="D11" s="112">
        <f t="shared" si="0"/>
        <v>0</v>
      </c>
      <c r="E11" s="112">
        <v>2.16933</v>
      </c>
      <c r="F11" s="113">
        <f t="shared" si="1"/>
        <v>0</v>
      </c>
      <c r="G11" s="112">
        <v>1.30588</v>
      </c>
      <c r="H11" s="112">
        <f t="shared" si="2"/>
        <v>0</v>
      </c>
      <c r="I11" s="112">
        <v>6.00933</v>
      </c>
      <c r="J11" s="112">
        <f t="shared" si="3"/>
        <v>0</v>
      </c>
      <c r="K11" s="112">
        <v>5.77624</v>
      </c>
      <c r="L11" s="112">
        <f t="shared" si="4"/>
        <v>0</v>
      </c>
      <c r="M11" s="114">
        <v>6.47185</v>
      </c>
      <c r="N11" s="66">
        <f>IF(ABS(M11)&gt;$O11,1,0)</f>
        <v>0</v>
      </c>
      <c r="O11">
        <v>60</v>
      </c>
      <c r="P11">
        <f t="shared" si="5"/>
        <v>-60</v>
      </c>
    </row>
    <row r="12" spans="1:16" ht="12.75">
      <c r="A12" s="60" t="s">
        <v>43</v>
      </c>
      <c r="B12" s="58" t="s">
        <v>31</v>
      </c>
      <c r="C12" s="117">
        <v>-2.91277E-05</v>
      </c>
      <c r="D12" s="117">
        <f>IF(ABS(C12)&gt;$O12,1,0)</f>
        <v>0</v>
      </c>
      <c r="E12" s="117">
        <v>-3.05873E-05</v>
      </c>
      <c r="F12" s="118">
        <f>IF(ABS(E12)&gt;$O12,1,0)</f>
        <v>0</v>
      </c>
      <c r="G12" s="117">
        <v>-3.27365E-05</v>
      </c>
      <c r="H12" s="117">
        <f>IF(ABS(G12)&gt;$O12,1,0)</f>
        <v>0</v>
      </c>
      <c r="I12" s="117">
        <v>-9.28321E-06</v>
      </c>
      <c r="J12" s="117">
        <f>IF(ABS(I12)&gt;$O12,1,0)</f>
        <v>0</v>
      </c>
      <c r="K12" s="117">
        <v>-9.81736E-06</v>
      </c>
      <c r="L12" s="117">
        <f>IF(ABS(K12)&gt;$O12,1,0)</f>
        <v>0</v>
      </c>
      <c r="M12" s="119">
        <v>-9.53192E-06</v>
      </c>
      <c r="N12" s="66">
        <f>IF(ABS(M12)&gt;$O12,1,0)</f>
        <v>0</v>
      </c>
      <c r="O12">
        <v>0.01</v>
      </c>
      <c r="P12">
        <f t="shared" si="5"/>
        <v>-0.01</v>
      </c>
    </row>
    <row r="13" spans="1:16" ht="12.75">
      <c r="A13" s="33" t="s">
        <v>44</v>
      </c>
      <c r="B13" s="59" t="s">
        <v>48</v>
      </c>
      <c r="C13" s="112">
        <v>3.50036</v>
      </c>
      <c r="D13" s="112">
        <f aca="true" t="shared" si="6" ref="D13:D18">IF(ABS(C13)&gt;$O13,1,0)</f>
        <v>0</v>
      </c>
      <c r="E13" s="112">
        <v>4.2518</v>
      </c>
      <c r="F13" s="112">
        <f aca="true" t="shared" si="7" ref="F13:F18">IF(ABS(E13)&gt;$O13,1,0)</f>
        <v>0</v>
      </c>
      <c r="G13" s="112">
        <v>3.29885</v>
      </c>
      <c r="H13" s="112">
        <f aca="true" t="shared" si="8" ref="H13:H18">IF(ABS(G13)&gt;$O13,1,0)</f>
        <v>0</v>
      </c>
      <c r="I13" s="112">
        <v>7.07661</v>
      </c>
      <c r="J13" s="112">
        <f aca="true" t="shared" si="9" ref="J13:J18">IF(ABS(I13)&gt;$O13,1,0)</f>
        <v>0</v>
      </c>
      <c r="K13" s="112">
        <v>6.93799</v>
      </c>
      <c r="L13" s="112">
        <f>IF(ABS(K13)&gt;$O13,1,0)</f>
        <v>0</v>
      </c>
      <c r="M13" s="114">
        <v>7.3439</v>
      </c>
      <c r="N13" s="66">
        <f>IF(ABS(M13)&gt;$O13,1,0)</f>
        <v>0</v>
      </c>
      <c r="O13">
        <v>40</v>
      </c>
      <c r="P13">
        <f t="shared" si="5"/>
        <v>-40</v>
      </c>
    </row>
    <row r="14" spans="1:16" ht="12.75">
      <c r="A14" s="19"/>
      <c r="B14" s="11"/>
      <c r="C14" s="115"/>
      <c r="D14" s="112">
        <f t="shared" si="6"/>
        <v>0</v>
      </c>
      <c r="E14" s="115"/>
      <c r="F14" s="112">
        <f t="shared" si="7"/>
        <v>0</v>
      </c>
      <c r="G14" s="115"/>
      <c r="H14" s="112">
        <f t="shared" si="8"/>
        <v>0</v>
      </c>
      <c r="I14" s="115"/>
      <c r="J14" s="112">
        <f t="shared" si="9"/>
        <v>0</v>
      </c>
      <c r="K14" s="115"/>
      <c r="L14" s="115"/>
      <c r="M14" s="116"/>
      <c r="N14" s="13"/>
      <c r="P14">
        <f t="shared" si="5"/>
        <v>0</v>
      </c>
    </row>
    <row r="15" spans="1:16" ht="12.75">
      <c r="A15" s="57" t="s">
        <v>45</v>
      </c>
      <c r="B15" s="11"/>
      <c r="C15" s="115"/>
      <c r="D15" s="112">
        <f t="shared" si="6"/>
        <v>0</v>
      </c>
      <c r="E15" s="115"/>
      <c r="F15" s="112">
        <f t="shared" si="7"/>
        <v>0</v>
      </c>
      <c r="G15" s="115"/>
      <c r="H15" s="112">
        <f t="shared" si="8"/>
        <v>0</v>
      </c>
      <c r="I15" s="115"/>
      <c r="J15" s="112">
        <f t="shared" si="9"/>
        <v>0</v>
      </c>
      <c r="K15" s="115"/>
      <c r="L15" s="115"/>
      <c r="M15" s="116"/>
      <c r="N15" s="13"/>
      <c r="P15">
        <f t="shared" si="5"/>
        <v>0</v>
      </c>
    </row>
    <row r="16" spans="1:16" ht="12.75">
      <c r="A16" s="30" t="s">
        <v>42</v>
      </c>
      <c r="B16" s="29"/>
      <c r="C16" s="112">
        <v>109.607</v>
      </c>
      <c r="D16" s="112">
        <f t="shared" si="6"/>
        <v>0</v>
      </c>
      <c r="E16" s="112">
        <v>107.95</v>
      </c>
      <c r="F16" s="112">
        <f t="shared" si="7"/>
        <v>0</v>
      </c>
      <c r="G16" s="112">
        <v>226.258</v>
      </c>
      <c r="H16" s="112">
        <f t="shared" si="8"/>
        <v>0</v>
      </c>
      <c r="I16" s="112">
        <v>64.0043</v>
      </c>
      <c r="J16" s="112">
        <f t="shared" si="9"/>
        <v>0</v>
      </c>
      <c r="K16" s="112">
        <v>106.645</v>
      </c>
      <c r="L16" s="112">
        <f>IF(ABS(K16)&gt;$O16,1,0)</f>
        <v>0</v>
      </c>
      <c r="M16" s="114">
        <v>178.282</v>
      </c>
      <c r="N16" s="66">
        <f>IF(ABS(M16)&gt;$O16,1,0)</f>
        <v>0</v>
      </c>
      <c r="O16">
        <v>1200</v>
      </c>
      <c r="P16">
        <f t="shared" si="5"/>
        <v>-1200</v>
      </c>
    </row>
    <row r="17" spans="1:16" ht="12.75">
      <c r="A17" s="60" t="s">
        <v>43</v>
      </c>
      <c r="B17" s="58" t="s">
        <v>31</v>
      </c>
      <c r="C17" s="117">
        <v>-1.32646E-06</v>
      </c>
      <c r="D17" s="117">
        <f t="shared" si="6"/>
        <v>0</v>
      </c>
      <c r="E17" s="117">
        <v>-1.01571E-06</v>
      </c>
      <c r="F17" s="117">
        <f t="shared" si="7"/>
        <v>0</v>
      </c>
      <c r="G17" s="117">
        <v>6.4481E-07</v>
      </c>
      <c r="H17" s="117">
        <f t="shared" si="8"/>
        <v>0</v>
      </c>
      <c r="I17" s="117">
        <v>-1.4201E-06</v>
      </c>
      <c r="J17" s="117">
        <f t="shared" si="9"/>
        <v>0</v>
      </c>
      <c r="K17" s="117">
        <v>7.44029E-06</v>
      </c>
      <c r="L17" s="117">
        <f>IF(ABS(K17)&gt;$O17,1,0)</f>
        <v>0</v>
      </c>
      <c r="M17" s="119">
        <v>-1.52453E-07</v>
      </c>
      <c r="N17" s="66">
        <f>IF(ABS(M17)&gt;$O17,1,0)</f>
        <v>0</v>
      </c>
      <c r="O17">
        <v>0.01</v>
      </c>
      <c r="P17">
        <f t="shared" si="5"/>
        <v>-0.01</v>
      </c>
    </row>
    <row r="18" spans="1:16" ht="12.75">
      <c r="A18" s="33" t="s">
        <v>44</v>
      </c>
      <c r="B18" s="59" t="s">
        <v>31</v>
      </c>
      <c r="C18" s="112">
        <v>9.25373</v>
      </c>
      <c r="D18" s="112">
        <f t="shared" si="6"/>
        <v>0</v>
      </c>
      <c r="E18" s="112">
        <v>9.18348</v>
      </c>
      <c r="F18" s="112">
        <f t="shared" si="7"/>
        <v>0</v>
      </c>
      <c r="G18" s="112">
        <v>13.2953</v>
      </c>
      <c r="H18" s="112">
        <f t="shared" si="8"/>
        <v>0</v>
      </c>
      <c r="I18" s="112">
        <v>7.07132</v>
      </c>
      <c r="J18" s="112">
        <f t="shared" si="9"/>
        <v>0</v>
      </c>
      <c r="K18" s="112">
        <v>9.12788</v>
      </c>
      <c r="L18" s="112">
        <f>IF(ABS(K18)&gt;$O18,1,0)</f>
        <v>0</v>
      </c>
      <c r="M18" s="114">
        <v>11.802</v>
      </c>
      <c r="N18" s="66">
        <f>IF(ABS(M18)&gt;$O18,1,0)</f>
        <v>0</v>
      </c>
      <c r="O18">
        <v>75</v>
      </c>
      <c r="P18">
        <f t="shared" si="5"/>
        <v>-75</v>
      </c>
    </row>
    <row r="19" spans="1:14" ht="12.75">
      <c r="A19" s="19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40"/>
      <c r="N19" s="13"/>
    </row>
    <row r="20" spans="1:14" ht="13.5" thickBot="1">
      <c r="A20" s="61" t="s">
        <v>46</v>
      </c>
      <c r="B20" s="32" t="s">
        <v>47</v>
      </c>
      <c r="C20" s="62" t="str">
        <f>IF(C6="","",IF(SUM(D6:D18)=0,"yes","no"))</f>
        <v>yes</v>
      </c>
      <c r="D20" s="62"/>
      <c r="E20" s="62" t="str">
        <f>IF(E6="","",IF(SUM(F6:F18)=0,"yes","no"))</f>
        <v>yes</v>
      </c>
      <c r="F20" s="62"/>
      <c r="G20" s="62" t="str">
        <f>IF(G6="","",IF(SUM(H6:H18)=0,"yes","no"))</f>
        <v>yes</v>
      </c>
      <c r="H20" s="62"/>
      <c r="I20" s="62" t="str">
        <f>IF(I6="","",IF(SUM(J6:J18)=0,"yes","no"))</f>
        <v>yes</v>
      </c>
      <c r="J20" s="62"/>
      <c r="K20" s="62" t="str">
        <f>IF(K6="","",IF(SUM(L6:L18)=0,"yes","no"))</f>
        <v>yes</v>
      </c>
      <c r="L20" s="64"/>
      <c r="M20" s="63" t="str">
        <f>IF(M6="","",IF(SUM(N6:N18)=0,"yes","no"))</f>
        <v>yes</v>
      </c>
      <c r="N20" s="13"/>
    </row>
    <row r="21" ht="12.75" customHeight="1"/>
  </sheetData>
  <mergeCells count="1">
    <mergeCell ref="A3:B3"/>
  </mergeCells>
  <conditionalFormatting sqref="L16:L18 N6:N8 N16:N18 D6:D18 H6:H18 F6:F18 N11:N13 J6:J18 L6:L13">
    <cfRule type="cellIs" priority="1" dxfId="0" operator="notBetween" stopIfTrue="1">
      <formula>$O$6</formula>
      <formula>$P$6</formula>
    </cfRule>
  </conditionalFormatting>
  <conditionalFormatting sqref="C20 I20 E20 G20 K20 M20">
    <cfRule type="cellIs" priority="2" dxfId="0" operator="equal" stopIfTrue="1">
      <formula>"no"</formula>
    </cfRule>
  </conditionalFormatting>
  <conditionalFormatting sqref="C11:C13 C16:C18 E11:E13 E16:E18 G11:G13 G16:G18 I11:I13 I16:I18 K11:K13 K16:K18 M16:M18 M11:M13 M6:M8 K6:K8 I6:I8 G6:G8 E6:E8 C6:C8">
    <cfRule type="cellIs" priority="3" dxfId="0" operator="notBetween" stopIfTrue="1">
      <formula>$O6</formula>
      <formula>$P6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&amp;LAlonso/Madaras&amp;R&amp;D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Madaras</dc:creator>
  <cp:keywords/>
  <dc:description/>
  <cp:lastModifiedBy>M. GIlchriese`</cp:lastModifiedBy>
  <cp:lastPrinted>2004-09-27T22:44:13Z</cp:lastPrinted>
  <dcterms:created xsi:type="dcterms:W3CDTF">2004-09-20T01:11:00Z</dcterms:created>
  <dcterms:modified xsi:type="dcterms:W3CDTF">2004-09-30T21:30:31Z</dcterms:modified>
  <cp:category/>
  <cp:version/>
  <cp:contentType/>
  <cp:contentStatus/>
</cp:coreProperties>
</file>