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1410" windowWidth="11205" windowHeight="9105" tabRatio="807" activeTab="1"/>
  </bookViews>
  <sheets>
    <sheet name="Summary LBL" sheetId="1" r:id="rId1"/>
    <sheet name="Summary SCIPP" sheetId="2" r:id="rId2"/>
    <sheet name="plots" sheetId="3" r:id="rId3"/>
    <sheet name="Leakage Current" sheetId="4" r:id="rId4"/>
    <sheet name="leakage curr all plots" sheetId="5" r:id="rId5"/>
    <sheet name="scurves" sheetId="6" r:id="rId6"/>
    <sheet name="Wafers" sheetId="7" r:id="rId7"/>
    <sheet name="misc" sheetId="8" r:id="rId8"/>
    <sheet name="Wafer Lot Info" sheetId="9" r:id="rId9"/>
    <sheet name="Channel Map" sheetId="10" r:id="rId10"/>
  </sheets>
  <externalReferences>
    <externalReference r:id="rId13"/>
    <externalReference r:id="rId14"/>
  </externalReferences>
  <definedNames>
    <definedName name="_20220040200077_iv_20030612_114954" localSheetId="3">'Leakage Current'!$AV$8:$AV$27</definedName>
    <definedName name="_20220040200078_iv_20030622_155216" localSheetId="3">'Leakage Current'!$AW$8:$AW$27</definedName>
    <definedName name="_20220040200079_iv_20030612_114954" localSheetId="3">'Leakage Current'!$AX$8:$AX$27</definedName>
    <definedName name="_20220040200082_iv_20030612_114954" localSheetId="3">'Leakage Current'!$AZ$8:$AZ$27</definedName>
    <definedName name="_20220040200083_iv_20030622_155216" localSheetId="3">'Leakage Current'!$BA$8:$BA$27</definedName>
    <definedName name="WafervsHybrid" localSheetId="6">'Wafers'!$A$1:$D$120</definedName>
    <definedName name="WafervsHybrid_1" localSheetId="6">'Wafers'!$A$6:$C$90</definedName>
  </definedNames>
  <calcPr fullCalcOnLoad="1"/>
</workbook>
</file>

<file path=xl/sharedStrings.xml><?xml version="1.0" encoding="utf-8"?>
<sst xmlns="http://schemas.openxmlformats.org/spreadsheetml/2006/main" count="4790" uniqueCount="575">
  <si>
    <t>5.9e-007 a</t>
  </si>
  <si>
    <t>Unbond</t>
  </si>
  <si>
    <t>After rebond</t>
  </si>
  <si>
    <r>
      <t xml:space="preserve"> LC(</t>
    </r>
    <r>
      <rPr>
        <sz val="10"/>
        <rFont val="Symbol"/>
        <family val="1"/>
      </rPr>
      <t>m</t>
    </r>
    <r>
      <rPr>
        <sz val="10"/>
        <rFont val="Arial"/>
        <family val="2"/>
      </rPr>
      <t>A)                  15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 350V               </t>
    </r>
  </si>
  <si>
    <r>
      <t xml:space="preserve"> LC(</t>
    </r>
    <r>
      <rPr>
        <sz val="10"/>
        <rFont val="Symbol"/>
        <family val="1"/>
      </rPr>
      <t>m</t>
    </r>
    <r>
      <rPr>
        <sz val="10"/>
        <rFont val="Arial"/>
        <family val="2"/>
      </rPr>
      <t>A)                  15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 500V                </t>
    </r>
  </si>
  <si>
    <t xml:space="preserve">Total        bad channels </t>
  </si>
  <si>
    <t>20220040200011</t>
  </si>
  <si>
    <t>20220040200012</t>
  </si>
  <si>
    <t>20220040200013</t>
  </si>
  <si>
    <t>20220040200014</t>
  </si>
  <si>
    <t>20220040200015</t>
  </si>
  <si>
    <t>20220040200016</t>
  </si>
  <si>
    <t>20220040200017</t>
  </si>
  <si>
    <t>20220040200018</t>
  </si>
  <si>
    <t>P63</t>
  </si>
  <si>
    <t>20220040200019</t>
  </si>
  <si>
    <t>20220040200020</t>
  </si>
  <si>
    <t>20220040200021</t>
  </si>
  <si>
    <t>20220040200022</t>
  </si>
  <si>
    <t>20220040200023</t>
  </si>
  <si>
    <t>P82</t>
  </si>
  <si>
    <t>7/7/03</t>
  </si>
  <si>
    <t>in progress</t>
  </si>
  <si>
    <t>20220040200024</t>
  </si>
  <si>
    <t>20220040200025</t>
  </si>
  <si>
    <t>10-Feb1521</t>
  </si>
  <si>
    <t>3/7 1527</t>
  </si>
  <si>
    <t>1/31 2243</t>
  </si>
  <si>
    <t>2/8 1514</t>
  </si>
  <si>
    <t>2/13 1625</t>
  </si>
  <si>
    <t>2/26 1513</t>
  </si>
  <si>
    <t>3/6 931</t>
  </si>
  <si>
    <t>3/12 1326</t>
  </si>
  <si>
    <t>20220040200026</t>
  </si>
  <si>
    <t>20220040200027</t>
  </si>
  <si>
    <t>20220040200028</t>
  </si>
  <si>
    <t>20220040200029</t>
  </si>
  <si>
    <t>20220040200030</t>
  </si>
  <si>
    <t>20220040200032</t>
  </si>
  <si>
    <t>20220040200033</t>
  </si>
  <si>
    <t>20220040200034</t>
  </si>
  <si>
    <t>20220040200035</t>
  </si>
  <si>
    <t>20220040200036</t>
  </si>
  <si>
    <t>Stream 0</t>
  </si>
  <si>
    <t>Stream 1</t>
  </si>
  <si>
    <t>20220040200037</t>
  </si>
  <si>
    <t>20220040200038</t>
  </si>
  <si>
    <t>20220040200039</t>
  </si>
  <si>
    <t>20220040200040</t>
  </si>
  <si>
    <t>20220040200041</t>
  </si>
  <si>
    <t>20220040200042</t>
  </si>
  <si>
    <t>20220040200043</t>
  </si>
  <si>
    <t>20220040200044</t>
  </si>
  <si>
    <t>20220040200045</t>
  </si>
  <si>
    <t>20220040200046</t>
  </si>
  <si>
    <t>20220040200047</t>
  </si>
  <si>
    <t>20220040200048</t>
  </si>
  <si>
    <t>20220040200049</t>
  </si>
  <si>
    <t>20220040200050</t>
  </si>
  <si>
    <t>20220040200051</t>
  </si>
  <si>
    <t>20220040200052</t>
  </si>
  <si>
    <t>20220040200053</t>
  </si>
  <si>
    <t>20220040200057</t>
  </si>
  <si>
    <t>20220040200061</t>
  </si>
  <si>
    <t>20220040200062</t>
  </si>
  <si>
    <t>20220040200063</t>
  </si>
  <si>
    <t>20220040200064</t>
  </si>
  <si>
    <t>20220040200065</t>
  </si>
  <si>
    <t>20220040200066</t>
  </si>
  <si>
    <t>20220040200067</t>
  </si>
  <si>
    <t>Z40859-W11-1</t>
  </si>
  <si>
    <t>Z40800-W13-1</t>
  </si>
  <si>
    <t>Z40859-W02-1</t>
  </si>
  <si>
    <t>Z40859-W02-2</t>
  </si>
  <si>
    <t>Chip 1 0 Nocc Oscill.</t>
  </si>
  <si>
    <t>Chip 8 LGS.  Fix/ Replace?</t>
  </si>
  <si>
    <t xml:space="preserve">Chip 0 </t>
  </si>
  <si>
    <t xml:space="preserve">Chip 1 </t>
  </si>
  <si>
    <t xml:space="preserve">Chip 2 </t>
  </si>
  <si>
    <t xml:space="preserve">Chip 3 </t>
  </si>
  <si>
    <t xml:space="preserve">Chip 4 </t>
  </si>
  <si>
    <t xml:space="preserve">Chip 5 </t>
  </si>
  <si>
    <t xml:space="preserve">Chip 6 </t>
  </si>
  <si>
    <t xml:space="preserve">Chip 7 </t>
  </si>
  <si>
    <t xml:space="preserve">Chip 8 </t>
  </si>
  <si>
    <t xml:space="preserve">Chip 9 </t>
  </si>
  <si>
    <t xml:space="preserve">Chip 10 </t>
  </si>
  <si>
    <t xml:space="preserve">Chip 11 </t>
  </si>
  <si>
    <t>cap correction</t>
  </si>
  <si>
    <r>
      <t xml:space="preserve">Chip </t>
    </r>
    <r>
      <rPr>
        <b/>
        <sz val="10"/>
        <rFont val="Arial"/>
        <family val="2"/>
      </rPr>
      <t>0</t>
    </r>
  </si>
  <si>
    <r>
      <t xml:space="preserve">Chip </t>
    </r>
    <r>
      <rPr>
        <b/>
        <sz val="10"/>
        <rFont val="Arial"/>
        <family val="2"/>
      </rPr>
      <t>1</t>
    </r>
  </si>
  <si>
    <r>
      <t xml:space="preserve">Chip </t>
    </r>
    <r>
      <rPr>
        <b/>
        <sz val="10"/>
        <rFont val="Arial"/>
        <family val="2"/>
      </rPr>
      <t>2</t>
    </r>
  </si>
  <si>
    <r>
      <t xml:space="preserve">Chip </t>
    </r>
    <r>
      <rPr>
        <b/>
        <sz val="10"/>
        <rFont val="Arial"/>
        <family val="2"/>
      </rPr>
      <t>3</t>
    </r>
  </si>
  <si>
    <r>
      <t xml:space="preserve">Chip </t>
    </r>
    <r>
      <rPr>
        <b/>
        <sz val="10"/>
        <rFont val="Arial"/>
        <family val="2"/>
      </rPr>
      <t>4</t>
    </r>
  </si>
  <si>
    <r>
      <t>Chip</t>
    </r>
    <r>
      <rPr>
        <b/>
        <sz val="10"/>
        <rFont val="Arial"/>
        <family val="2"/>
      </rPr>
      <t xml:space="preserve"> 5</t>
    </r>
  </si>
  <si>
    <r>
      <t>Chip</t>
    </r>
    <r>
      <rPr>
        <b/>
        <sz val="10"/>
        <rFont val="Arial"/>
        <family val="2"/>
      </rPr>
      <t xml:space="preserve"> 6</t>
    </r>
  </si>
  <si>
    <r>
      <t>Chip</t>
    </r>
    <r>
      <rPr>
        <b/>
        <sz val="10"/>
        <rFont val="Arial"/>
        <family val="2"/>
      </rPr>
      <t xml:space="preserve"> 7</t>
    </r>
  </si>
  <si>
    <r>
      <t>Chip</t>
    </r>
    <r>
      <rPr>
        <b/>
        <sz val="10"/>
        <rFont val="Arial"/>
        <family val="2"/>
      </rPr>
      <t xml:space="preserve"> 8</t>
    </r>
  </si>
  <si>
    <r>
      <t xml:space="preserve">Chip </t>
    </r>
    <r>
      <rPr>
        <b/>
        <sz val="10"/>
        <rFont val="Arial"/>
        <family val="2"/>
      </rPr>
      <t>9</t>
    </r>
  </si>
  <si>
    <r>
      <t>Chip</t>
    </r>
    <r>
      <rPr>
        <b/>
        <sz val="10"/>
        <rFont val="Arial"/>
        <family val="2"/>
      </rPr>
      <t>10</t>
    </r>
  </si>
  <si>
    <r>
      <t xml:space="preserve">Chip </t>
    </r>
    <r>
      <rPr>
        <b/>
        <sz val="10"/>
        <rFont val="Arial"/>
        <family val="2"/>
      </rPr>
      <t>11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</si>
  <si>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0 - 127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</si>
  <si>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128 - 255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</si>
  <si>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256 - 383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</si>
  <si>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384 - 511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</si>
  <si>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512 - 639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</si>
  <si>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640 - 767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</si>
  <si>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768 - 895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</si>
  <si>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896 - 1023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</si>
  <si>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1024 - 1151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</si>
  <si>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1152 - 1279</t>
    </r>
  </si>
  <si>
    <t>P75</t>
  </si>
  <si>
    <t>P73</t>
  </si>
  <si>
    <t>6/26/03</t>
  </si>
  <si>
    <t>P70</t>
  </si>
  <si>
    <t>6/25/03</t>
  </si>
  <si>
    <t>P72</t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</si>
  <si>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1280 - 1407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</si>
  <si>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1408 - 1535</t>
    </r>
  </si>
  <si>
    <t>P90</t>
  </si>
  <si>
    <t>P88</t>
  </si>
  <si>
    <t>7/10/03</t>
  </si>
  <si>
    <t>hybrids on hold at SC</t>
  </si>
  <si>
    <t xml:space="preserve">hybrids on hold at LBL </t>
  </si>
  <si>
    <t>H/SC</t>
  </si>
  <si>
    <t>Chip repl or  study</t>
  </si>
  <si>
    <t>Hybrid Serial #</t>
  </si>
  <si>
    <t>P34</t>
  </si>
  <si>
    <t>P46</t>
  </si>
  <si>
    <t>P47</t>
  </si>
  <si>
    <t>irregular gain and TW</t>
  </si>
  <si>
    <t>P28</t>
  </si>
  <si>
    <t>P29</t>
  </si>
  <si>
    <t>P43</t>
  </si>
  <si>
    <t>P60</t>
  </si>
  <si>
    <t>P65</t>
  </si>
  <si>
    <t>M8 faulty</t>
  </si>
  <si>
    <t>Z40859-W09-1</t>
  </si>
  <si>
    <t>20220040200031</t>
  </si>
  <si>
    <t>Z40859-W14-1</t>
  </si>
  <si>
    <t>Z40859-W03-2</t>
  </si>
  <si>
    <t>Z40859-W01-1</t>
  </si>
  <si>
    <t>P41</t>
  </si>
  <si>
    <t>P42</t>
  </si>
  <si>
    <t>P87</t>
  </si>
  <si>
    <t>7/15/01</t>
  </si>
  <si>
    <t>Z40859-W014-1</t>
  </si>
  <si>
    <t>Z40859-W03-1</t>
  </si>
  <si>
    <t>Z40859-W04-1</t>
  </si>
  <si>
    <t>Z40859-W04-2</t>
  </si>
  <si>
    <t>Z40859-W09-2</t>
  </si>
  <si>
    <t>Z40859-W01-2</t>
  </si>
  <si>
    <t>Initial</t>
  </si>
  <si>
    <t>LTT</t>
  </si>
  <si>
    <t>Unb part</t>
  </si>
  <si>
    <t>P74</t>
  </si>
  <si>
    <t>06/30/03</t>
  </si>
  <si>
    <t>Z40802-W09-1</t>
  </si>
  <si>
    <t>Z40802-W14-1</t>
  </si>
  <si>
    <t>Z40802-w14-1</t>
  </si>
  <si>
    <t>P24</t>
  </si>
  <si>
    <t>P27</t>
  </si>
  <si>
    <t>F/O done before approp. tests were run.  Chp6 some gain spread. At cold also chip 9 LGS</t>
  </si>
  <si>
    <t>irregular gain (bumpy)</t>
  </si>
  <si>
    <t>chip 11 dip in the gain</t>
  </si>
  <si>
    <t>P52</t>
  </si>
  <si>
    <t>Z40862-W11-1</t>
  </si>
  <si>
    <t>Z40803-W02-1</t>
  </si>
  <si>
    <t>Z40862-W09-1</t>
  </si>
  <si>
    <t>Z40803-W05-1</t>
  </si>
  <si>
    <t xml:space="preserve"> Z40803-W05-1</t>
  </si>
  <si>
    <t>Z40803-W03-1</t>
  </si>
  <si>
    <t>Z40862-W01-1</t>
  </si>
  <si>
    <t>Z40862-W02-1</t>
  </si>
  <si>
    <t xml:space="preserve"> Z40862-W02-1</t>
  </si>
  <si>
    <t>Z40803-W01-2</t>
  </si>
  <si>
    <t>Z40803-W01-1</t>
  </si>
  <si>
    <t>Z40803-W04-1</t>
  </si>
  <si>
    <t>Z40803-W03-2</t>
  </si>
  <si>
    <t>P96</t>
  </si>
  <si>
    <t>P98</t>
  </si>
  <si>
    <t>7/16/03</t>
  </si>
  <si>
    <t>P99</t>
  </si>
  <si>
    <t>retested with mask (ch 555) - 7/14/03</t>
  </si>
  <si>
    <t>20220040200068</t>
  </si>
  <si>
    <t>20220040200069</t>
  </si>
  <si>
    <t>20220040200070</t>
  </si>
  <si>
    <t>Total         bad channels  (Hybrid)</t>
  </si>
  <si>
    <t xml:space="preserve">Noisy/dead     </t>
  </si>
  <si>
    <t>cold</t>
  </si>
  <si>
    <t>P2</t>
  </si>
  <si>
    <t>P4</t>
  </si>
  <si>
    <t>P3</t>
  </si>
  <si>
    <t>P6</t>
  </si>
  <si>
    <t>P7</t>
  </si>
  <si>
    <t>P8</t>
  </si>
  <si>
    <t>P9</t>
  </si>
  <si>
    <t>20220040202223</t>
  </si>
  <si>
    <t>20220040200071</t>
  </si>
  <si>
    <t>20220040200072</t>
  </si>
  <si>
    <t>20220040200073</t>
  </si>
  <si>
    <t>Chip 9 LGS.  Fix/ Replace?</t>
  </si>
  <si>
    <t>Chip 0 LGS</t>
  </si>
  <si>
    <t>chip M08 replaced</t>
  </si>
  <si>
    <t>lost pad on chip</t>
  </si>
  <si>
    <t>chip 0 low gain after trim</t>
  </si>
  <si>
    <t>s</t>
  </si>
  <si>
    <t>chip 0 LGS</t>
  </si>
  <si>
    <t>need conditioning</t>
  </si>
  <si>
    <t xml:space="preserve">Neg Offs </t>
  </si>
  <si>
    <t>Noisy   dead</t>
  </si>
  <si>
    <t>wm</t>
  </si>
  <si>
    <t xml:space="preserve">Noisy dead     </t>
  </si>
  <si>
    <t>Unb</t>
  </si>
  <si>
    <t>After re bond</t>
  </si>
  <si>
    <t>FO</t>
  </si>
  <si>
    <t>DONE</t>
  </si>
  <si>
    <t>MODULE  (traveler)</t>
  </si>
  <si>
    <t>dip in the gain</t>
  </si>
  <si>
    <t>M0 LGS</t>
  </si>
  <si>
    <t>ok</t>
  </si>
  <si>
    <t xml:space="preserve">      LTT  </t>
  </si>
  <si>
    <t xml:space="preserve">Modules </t>
  </si>
  <si>
    <t>Hybrids Built</t>
  </si>
  <si>
    <t>Module</t>
  </si>
  <si>
    <t>P10</t>
  </si>
  <si>
    <t>20220040200074</t>
  </si>
  <si>
    <t>4/19 2144</t>
  </si>
  <si>
    <t>4/25 1630</t>
  </si>
  <si>
    <t>last updated May02, 03</t>
  </si>
  <si>
    <t>3/10 1326</t>
  </si>
  <si>
    <t>2/1 1617</t>
  </si>
  <si>
    <t>2/14 914</t>
  </si>
  <si>
    <t>2/27 1744</t>
  </si>
  <si>
    <t>z40803-w07</t>
  </si>
  <si>
    <t>z40803-w06</t>
  </si>
  <si>
    <t>z40803-w08</t>
  </si>
  <si>
    <t>20220040200</t>
  </si>
  <si>
    <t>z40920-w13</t>
  </si>
  <si>
    <t>z40920-w15</t>
  </si>
  <si>
    <t>3/12 1429</t>
  </si>
  <si>
    <t>P59</t>
  </si>
  <si>
    <t>P61</t>
  </si>
  <si>
    <t>P44</t>
  </si>
  <si>
    <t>20220040200094</t>
  </si>
  <si>
    <t>20220040200095</t>
  </si>
  <si>
    <t>20220040200096</t>
  </si>
  <si>
    <t>20220040200097</t>
  </si>
  <si>
    <t>20220040200098</t>
  </si>
  <si>
    <t>P31</t>
  </si>
  <si>
    <t>P11</t>
  </si>
  <si>
    <t>P12</t>
  </si>
  <si>
    <t>20220040200075</t>
  </si>
  <si>
    <t>20220040200076</t>
  </si>
  <si>
    <t>20220040200077</t>
  </si>
  <si>
    <t>P13</t>
  </si>
  <si>
    <t>P14</t>
  </si>
  <si>
    <t>Cluster</t>
  </si>
  <si>
    <t>XXX</t>
  </si>
  <si>
    <t>S-curve wiggles in Noise-Occupancy plots in modules (GOOD+PASS)</t>
  </si>
  <si>
    <t>Cumulative</t>
  </si>
  <si>
    <t>Wiggles</t>
  </si>
  <si>
    <t>Fraction</t>
  </si>
  <si>
    <t>in negative(-) threshold</t>
  </si>
  <si>
    <t>in boht +,-thresholds</t>
  </si>
  <si>
    <t>any wiggles</t>
  </si>
  <si>
    <t>severe wiggles</t>
  </si>
  <si>
    <t xml:space="preserve">containing &gt;0.3 fC </t>
  </si>
  <si>
    <t>serial number</t>
  </si>
  <si>
    <t>Wiggles neg thr</t>
  </si>
  <si>
    <t>Wiggles both neg/pos thr</t>
  </si>
  <si>
    <t>Wiggles in thr&gt;0.3fC</t>
  </si>
  <si>
    <t>MD &lt;350V</t>
  </si>
  <si>
    <t>I(500V)&gt;4uA W/O MD&lt;350V</t>
  </si>
  <si>
    <t>Abn decay &gt;1hr</t>
  </si>
  <si>
    <t>MD &gt;350V</t>
  </si>
  <si>
    <t>Bad curent behave</t>
  </si>
  <si>
    <t>P49</t>
  </si>
  <si>
    <t>7/24/03</t>
  </si>
  <si>
    <t>P69</t>
  </si>
  <si>
    <t>6/23/03</t>
  </si>
  <si>
    <t>P67</t>
  </si>
  <si>
    <t>chip 0 GS</t>
  </si>
  <si>
    <t>P16</t>
  </si>
  <si>
    <t>P15</t>
  </si>
  <si>
    <t>P79</t>
  </si>
  <si>
    <t>7/3/03</t>
  </si>
  <si>
    <t>P78</t>
  </si>
  <si>
    <t>P80</t>
  </si>
  <si>
    <t>20220040200054</t>
  </si>
  <si>
    <t>20220040200055</t>
  </si>
  <si>
    <t>20220040200056</t>
  </si>
  <si>
    <t>20220040200058</t>
  </si>
  <si>
    <t>20220040200059</t>
  </si>
  <si>
    <t>20220040200060</t>
  </si>
  <si>
    <t>20220040200078</t>
  </si>
  <si>
    <t>20220040200079</t>
  </si>
  <si>
    <t>20220040200080</t>
  </si>
  <si>
    <t>20220040200081</t>
  </si>
  <si>
    <t>20220040200082</t>
  </si>
  <si>
    <t>20220040200083</t>
  </si>
  <si>
    <t>20220040200084</t>
  </si>
  <si>
    <t>20220040200085</t>
  </si>
  <si>
    <t>20220040200086</t>
  </si>
  <si>
    <t>20220040200087</t>
  </si>
  <si>
    <t>Hybrids tested OK</t>
  </si>
  <si>
    <t>in Santa Cruz</t>
  </si>
  <si>
    <t>P53</t>
  </si>
  <si>
    <t>P17</t>
  </si>
  <si>
    <t>Total        bad channels (Module)</t>
  </si>
  <si>
    <t>P18</t>
  </si>
  <si>
    <t>2/1 1200</t>
  </si>
  <si>
    <t>2/10 1549</t>
  </si>
  <si>
    <t>P19</t>
  </si>
  <si>
    <t>modules rebonded</t>
  </si>
  <si>
    <t>20220040200088</t>
  </si>
  <si>
    <t>20220040200089</t>
  </si>
  <si>
    <t>20220040200090</t>
  </si>
  <si>
    <t>20220040200091</t>
  </si>
  <si>
    <t>20220040200092</t>
  </si>
  <si>
    <t>20220040200093</t>
  </si>
  <si>
    <t>P38</t>
  </si>
  <si>
    <t>P35</t>
  </si>
  <si>
    <t>P36</t>
  </si>
  <si>
    <t>P37</t>
  </si>
  <si>
    <t>P39</t>
  </si>
  <si>
    <t>High Offs H/L Gain</t>
  </si>
  <si>
    <t>chip 2 every other channel high gain</t>
  </si>
  <si>
    <t>hold noisy channels</t>
  </si>
  <si>
    <t>P71</t>
  </si>
  <si>
    <t>Hybrid on hold</t>
  </si>
  <si>
    <t>P84</t>
  </si>
  <si>
    <t>7/9/03</t>
  </si>
  <si>
    <t>Idd &gt; 1200 mA</t>
  </si>
  <si>
    <t>Hybrid ID</t>
  </si>
  <si>
    <t>P20</t>
  </si>
  <si>
    <t>P50</t>
  </si>
  <si>
    <t>0502_1247</t>
  </si>
  <si>
    <t>20220040200134</t>
  </si>
  <si>
    <t>20220040200135</t>
  </si>
  <si>
    <t>20220040200136</t>
  </si>
  <si>
    <t>20220040200137</t>
  </si>
  <si>
    <t>20220040200138</t>
  </si>
  <si>
    <t>20220040200139</t>
  </si>
  <si>
    <t>20220040200140</t>
  </si>
  <si>
    <t>20220040200141</t>
  </si>
  <si>
    <t>20220040200142</t>
  </si>
  <si>
    <t>20220040200143</t>
  </si>
  <si>
    <t>20220040200144</t>
  </si>
  <si>
    <t>20220040200145</t>
  </si>
  <si>
    <t>longterm</t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</si>
  <si>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350V                    final</t>
    </r>
  </si>
  <si>
    <t>P94</t>
  </si>
  <si>
    <t>7/11/03</t>
  </si>
  <si>
    <t>Good after R</t>
  </si>
  <si>
    <t>Ready</t>
  </si>
  <si>
    <t>Good</t>
  </si>
  <si>
    <t>Hold</t>
  </si>
  <si>
    <t>Fail</t>
  </si>
  <si>
    <t>Good/R</t>
  </si>
  <si>
    <t>N</t>
  </si>
  <si>
    <t>Irradiation</t>
  </si>
  <si>
    <t>Osc</t>
  </si>
  <si>
    <t>%</t>
  </si>
  <si>
    <t>P55</t>
  </si>
  <si>
    <t>P54</t>
  </si>
  <si>
    <t>P56</t>
  </si>
  <si>
    <t>P57</t>
  </si>
  <si>
    <t>Min</t>
  </si>
  <si>
    <t>Max</t>
  </si>
  <si>
    <t>Comments, specifically why a hybrid is on hold</t>
  </si>
  <si>
    <t>Chp 2, 6 LGS.  Fix by Ish =&gt; 20? Chip 10 chipped.</t>
  </si>
  <si>
    <t xml:space="preserve">Chp 2 LGS. Shows up only cold.  </t>
  </si>
  <si>
    <t>Chp 9 LGS. Fix by Ish =&gt; 20?</t>
  </si>
  <si>
    <t>Chp 0 HIGH gain, negative offset.  Replace chip?</t>
  </si>
  <si>
    <t>Chp 10 fail timewalk.  Replace chip?</t>
  </si>
  <si>
    <t>Chip 7 LGS that shows up only at cold.</t>
  </si>
  <si>
    <t>Chip 4 LGS.  Fix by Ish =&gt; 20?</t>
  </si>
  <si>
    <t xml:space="preserve">Damage after Initial?  Chp 6 bad.  </t>
  </si>
  <si>
    <t>Failed Redundancy test.  Some nonuniformity.</t>
  </si>
  <si>
    <t>Chip 1 LGS, worse at roomtemp.  Fix (Ish 20?)/ replace chip?</t>
  </si>
  <si>
    <t>P</t>
  </si>
  <si>
    <t>p</t>
  </si>
  <si>
    <t>H</t>
  </si>
  <si>
    <t>R</t>
  </si>
  <si>
    <t>D</t>
  </si>
  <si>
    <t>P=Pass</t>
  </si>
  <si>
    <t>D=Done</t>
  </si>
  <si>
    <t>R=Under Replacement</t>
  </si>
  <si>
    <t>H=Hold</t>
  </si>
  <si>
    <t>R=Under Chip Replacement</t>
  </si>
  <si>
    <t>SCIPP Production Index</t>
  </si>
  <si>
    <t>20220040200114</t>
  </si>
  <si>
    <t>20220040200115</t>
  </si>
  <si>
    <t>20220040200116</t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</si>
  <si>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final</t>
    </r>
  </si>
  <si>
    <t>P101</t>
  </si>
  <si>
    <t>7/17/03</t>
  </si>
  <si>
    <t>P92</t>
  </si>
  <si>
    <t>P48</t>
  </si>
  <si>
    <t>Noise Occupancy (LTT)</t>
  </si>
  <si>
    <t>LBL+SCIPP</t>
  </si>
  <si>
    <t>hold noisy channels and dip in gain</t>
  </si>
  <si>
    <t>Chip 7 LGS (and 6 irregular).  Fix/ replace chip?</t>
  </si>
  <si>
    <t>chip  9 LGS (cold)</t>
  </si>
  <si>
    <t>LGS  chip 6 (minor)</t>
  </si>
  <si>
    <t>Chp 6 LGS,  7, 10 VERY LOW GAIN.  Study shows bypass Chp10 improves results. Replace chip?</t>
  </si>
  <si>
    <t xml:space="preserve">Hybrids burn-in </t>
  </si>
  <si>
    <t>Hybrids fanout done</t>
  </si>
  <si>
    <t>P23</t>
  </si>
  <si>
    <t>z40800-w13</t>
  </si>
  <si>
    <t>Chips</t>
  </si>
  <si>
    <t>00~11</t>
  </si>
  <si>
    <t>chip</t>
  </si>
  <si>
    <t>Chip</t>
  </si>
  <si>
    <t>z40802-w09</t>
  </si>
  <si>
    <t>07~11</t>
  </si>
  <si>
    <t>z40802-w14</t>
  </si>
  <si>
    <t>00~06</t>
  </si>
  <si>
    <t>z40803-w01</t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</si>
  <si>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after c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</si>
  <si>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after c            </t>
    </r>
  </si>
  <si>
    <t>350V init</t>
  </si>
  <si>
    <t>500V init</t>
  </si>
  <si>
    <t>350V cond</t>
  </si>
  <si>
    <t>500V cond</t>
  </si>
  <si>
    <t>10/11/ 1132</t>
  </si>
  <si>
    <t>10/7  1124</t>
  </si>
  <si>
    <t>1/14 1168</t>
  </si>
  <si>
    <t>12/23 1150</t>
  </si>
  <si>
    <t>1/25 1196</t>
  </si>
  <si>
    <t>2/21 1251</t>
  </si>
  <si>
    <t>3/6 1275</t>
  </si>
  <si>
    <t>initial</t>
  </si>
  <si>
    <t>after cond</t>
  </si>
  <si>
    <t>10/8 1130</t>
  </si>
  <si>
    <t>1/10 1162</t>
  </si>
  <si>
    <t>1/15 1170</t>
  </si>
  <si>
    <t>1/24 1192</t>
  </si>
  <si>
    <t>350V reb</t>
  </si>
  <si>
    <t>P68</t>
  </si>
  <si>
    <t>Y</t>
  </si>
  <si>
    <t>high Onset but conditioning ok</t>
  </si>
  <si>
    <t>needs conditioning</t>
  </si>
  <si>
    <t>High LC even after conditioning</t>
  </si>
  <si>
    <t>very large Idet - conditioning doesn't cure</t>
  </si>
  <si>
    <t>COMMENTS</t>
  </si>
  <si>
    <t>Status</t>
  </si>
  <si>
    <t>YES</t>
  </si>
  <si>
    <t>needs mild conditioning</t>
  </si>
  <si>
    <t>dip in the gain chip 0</t>
  </si>
  <si>
    <t>hybrids under chip replacement</t>
  </si>
  <si>
    <t xml:space="preserve">hybrids on hold for study </t>
  </si>
  <si>
    <t>500V reb</t>
  </si>
  <si>
    <t>00~10</t>
  </si>
  <si>
    <t>z40803-w02</t>
  </si>
  <si>
    <t>z40803-w03</t>
  </si>
  <si>
    <t>z40803-w04</t>
  </si>
  <si>
    <t>z40803-w05</t>
  </si>
  <si>
    <t>z40859-w01</t>
  </si>
  <si>
    <t>01~11</t>
  </si>
  <si>
    <t>00~08, 10~11</t>
  </si>
  <si>
    <t>00~07</t>
  </si>
  <si>
    <t>z40859-w02</t>
  </si>
  <si>
    <t>00~05, 07~11</t>
  </si>
  <si>
    <t>08~11</t>
  </si>
  <si>
    <t>z40859-w03</t>
  </si>
  <si>
    <t>00~06, 08~11</t>
  </si>
  <si>
    <t>z40859-w04</t>
  </si>
  <si>
    <t>00, 02~11</t>
  </si>
  <si>
    <t>z40859-w09</t>
  </si>
  <si>
    <t>z40859-w11</t>
  </si>
  <si>
    <t>z40859-w14</t>
  </si>
  <si>
    <t>z40862-w01</t>
  </si>
  <si>
    <t>z40862-w02</t>
  </si>
  <si>
    <t>00~05</t>
  </si>
  <si>
    <t>z40862-w09</t>
  </si>
  <si>
    <t>06~11</t>
  </si>
  <si>
    <t>z40862-w11</t>
  </si>
  <si>
    <t>P33</t>
  </si>
  <si>
    <t>P32</t>
  </si>
  <si>
    <t>3/18 2340</t>
  </si>
  <si>
    <t>mod initial</t>
  </si>
  <si>
    <t>5/21 1511</t>
  </si>
  <si>
    <t>5/22 1407</t>
  </si>
  <si>
    <t>4/21 1652</t>
  </si>
  <si>
    <t>5/28 2228</t>
  </si>
  <si>
    <t>5/30 2325</t>
  </si>
  <si>
    <t>T1 - T2</t>
  </si>
  <si>
    <t>P40</t>
  </si>
  <si>
    <t>20220040200133</t>
  </si>
  <si>
    <t>20220040200154</t>
  </si>
  <si>
    <t>P77</t>
  </si>
  <si>
    <t>7/1/03</t>
  </si>
  <si>
    <t>mod init</t>
  </si>
  <si>
    <t>post met</t>
  </si>
  <si>
    <t>2/20 1153</t>
  </si>
  <si>
    <t>4/3  2124</t>
  </si>
  <si>
    <t>3/26 1454</t>
  </si>
  <si>
    <t>4/8 0341</t>
  </si>
  <si>
    <t>3/28 1006</t>
  </si>
  <si>
    <t>3/28 1647</t>
  </si>
  <si>
    <t>4/1 0050</t>
  </si>
  <si>
    <t>date</t>
  </si>
  <si>
    <t>2/14/03</t>
  </si>
  <si>
    <t>6/4/03</t>
  </si>
  <si>
    <t>5/28/03</t>
  </si>
  <si>
    <t>1/14/03</t>
  </si>
  <si>
    <t>6/19/03</t>
  </si>
  <si>
    <t>6/10/03</t>
  </si>
  <si>
    <t>6/16/03</t>
  </si>
  <si>
    <t>5/30/03</t>
  </si>
  <si>
    <t>6/6/03</t>
  </si>
  <si>
    <t>6/18/03</t>
  </si>
  <si>
    <t>5/2/03</t>
  </si>
  <si>
    <t>4/28/03</t>
  </si>
  <si>
    <t>4/25/03</t>
  </si>
  <si>
    <t>4/21/03</t>
  </si>
  <si>
    <t>4/22/03</t>
  </si>
  <si>
    <t>4/12/03</t>
  </si>
  <si>
    <t>T1-T2 &gt;1</t>
  </si>
  <si>
    <t>3/28/03</t>
  </si>
  <si>
    <t>5/22/03</t>
  </si>
  <si>
    <t>4/8/03</t>
  </si>
  <si>
    <t>6/17/03</t>
  </si>
  <si>
    <t>3/26/03</t>
  </si>
  <si>
    <t>3/18/03</t>
  </si>
  <si>
    <t>3/12/03</t>
  </si>
  <si>
    <t>3/6/03</t>
  </si>
  <si>
    <t>2/27/03</t>
  </si>
  <si>
    <t>2/8/03</t>
  </si>
  <si>
    <t>2/1/03</t>
  </si>
  <si>
    <t>3/31/03</t>
  </si>
  <si>
    <t>3/10/03</t>
  </si>
  <si>
    <t>2/10/03</t>
  </si>
  <si>
    <t>5/21/03</t>
  </si>
  <si>
    <t>2/22/03</t>
  </si>
  <si>
    <t>1/25/03</t>
  </si>
  <si>
    <t>1/24/03</t>
  </si>
  <si>
    <t>1/15/03</t>
  </si>
  <si>
    <t>1/10/03</t>
  </si>
  <si>
    <t>2/15/03</t>
  </si>
  <si>
    <t>1/2/03</t>
  </si>
  <si>
    <t>10/8/02</t>
  </si>
  <si>
    <t>10/11/02</t>
  </si>
  <si>
    <t>10/7/02</t>
  </si>
  <si>
    <t>Date</t>
  </si>
  <si>
    <t>20220040200008</t>
  </si>
  <si>
    <t>20220040200009</t>
  </si>
  <si>
    <t>20220040200010</t>
  </si>
  <si>
    <t>P64</t>
  </si>
  <si>
    <t>P51</t>
  </si>
  <si>
    <t>chip 8 LGS (replaced)</t>
  </si>
  <si>
    <t>on hold- noisy channels, dip in the gain on chip 7 (last few channels)</t>
  </si>
  <si>
    <t>chip replaced at SC</t>
  </si>
  <si>
    <t>chip 8 dip in the gain (in the middle) ch 1064-1081</t>
  </si>
  <si>
    <t>chip 10 LGS</t>
  </si>
  <si>
    <t>pipeline stuck cells</t>
  </si>
  <si>
    <t>P62</t>
  </si>
  <si>
    <t>chip1 LGS</t>
  </si>
  <si>
    <t>Wiggles in thr&gt;0.4fC</t>
  </si>
  <si>
    <t>P97</t>
  </si>
  <si>
    <t>7/25/03</t>
  </si>
  <si>
    <t>High LC</t>
  </si>
  <si>
    <t>OSC (old)</t>
  </si>
  <si>
    <t>higher LC - SD fail for chip 8</t>
  </si>
  <si>
    <t>P91</t>
  </si>
  <si>
    <t>7/28/03</t>
  </si>
  <si>
    <t xml:space="preserve">High LC </t>
  </si>
  <si>
    <t>needs conditioning (higher LC)</t>
  </si>
  <si>
    <t>&gt;4</t>
  </si>
  <si>
    <t>needs conditioning but still HIGH LC</t>
  </si>
  <si>
    <t xml:space="preserve">needs conditioning </t>
  </si>
  <si>
    <t>Higher LC no MD</t>
  </si>
  <si>
    <t>after conditioning still high LC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</si>
</sst>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m/d\ h:mm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0"/>
      <name val="Tahoma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</font>
    <font>
      <sz val="10"/>
      <color indexed="10"/>
      <name val="Arial"/>
      <family val="2"/>
    </font>
    <font>
      <sz val="10.25"/>
      <name val="Arial"/>
      <family val="2"/>
    </font>
    <font>
      <sz val="16.75"/>
      <name val="Arial"/>
      <family val="0"/>
    </font>
    <font>
      <sz val="18.75"/>
      <name val="Arial"/>
      <family val="0"/>
    </font>
    <font>
      <sz val="11.75"/>
      <name val="Arial"/>
      <family val="2"/>
    </font>
    <font>
      <b/>
      <sz val="11.75"/>
      <name val="Arial"/>
      <family val="2"/>
    </font>
    <font>
      <sz val="15.75"/>
      <name val="Arial"/>
      <family val="0"/>
    </font>
    <font>
      <b/>
      <sz val="16.25"/>
      <name val="Arial"/>
      <family val="0"/>
    </font>
    <font>
      <sz val="11"/>
      <name val="Arial"/>
      <family val="2"/>
    </font>
    <font>
      <sz val="9.5"/>
      <name val="Arial"/>
      <family val="2"/>
    </font>
    <font>
      <b/>
      <sz val="9.5"/>
      <name val="Symbol"/>
      <family val="1"/>
    </font>
    <font>
      <b/>
      <sz val="9.5"/>
      <name val="Arial"/>
      <family val="2"/>
    </font>
    <font>
      <b/>
      <sz val="12.25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20"/>
      <name val="Arial"/>
      <family val="2"/>
    </font>
    <font>
      <b/>
      <sz val="13.75"/>
      <name val="Arial"/>
      <family val="2"/>
    </font>
    <font>
      <b/>
      <sz val="13.75"/>
      <name val="Symbol"/>
      <family val="1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8"/>
      <name val="Times New Roman"/>
      <family val="1"/>
    </font>
    <font>
      <sz val="10.75"/>
      <name val="Arial"/>
      <family val="0"/>
    </font>
    <font>
      <sz val="9"/>
      <color indexed="9"/>
      <name val="Arial"/>
      <family val="2"/>
    </font>
    <font>
      <b/>
      <sz val="10.5"/>
      <name val="Arial"/>
      <family val="2"/>
    </font>
    <font>
      <b/>
      <sz val="11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6" fillId="0" borderId="7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2" borderId="8" xfId="0" applyFont="1" applyFill="1" applyBorder="1" applyAlignment="1" quotePrefix="1">
      <alignment horizontal="center"/>
    </xf>
    <xf numFmtId="0" fontId="3" fillId="2" borderId="8" xfId="0" applyFont="1" applyFill="1" applyBorder="1" applyAlignment="1">
      <alignment vertical="center"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horizontal="justify" vertical="center"/>
    </xf>
    <xf numFmtId="0" fontId="0" fillId="0" borderId="5" xfId="0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3" borderId="1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" fontId="7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vertical="center"/>
    </xf>
    <xf numFmtId="1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vertical="center"/>
    </xf>
    <xf numFmtId="49" fontId="7" fillId="3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11" fontId="7" fillId="0" borderId="11" xfId="0" applyNumberFormat="1" applyFont="1" applyBorder="1" applyAlignment="1">
      <alignment vertical="center"/>
    </xf>
    <xf numFmtId="11" fontId="7" fillId="0" borderId="12" xfId="0" applyNumberFormat="1" applyFont="1" applyBorder="1" applyAlignment="1">
      <alignment vertical="center"/>
    </xf>
    <xf numFmtId="11" fontId="7" fillId="0" borderId="11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18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1" fontId="0" fillId="0" borderId="26" xfId="0" applyNumberFormat="1" applyBorder="1" applyAlignment="1">
      <alignment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1" fontId="0" fillId="0" borderId="20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5" borderId="29" xfId="0" applyNumberFormat="1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 horizontal="left"/>
    </xf>
    <xf numFmtId="1" fontId="0" fillId="6" borderId="29" xfId="0" applyNumberFormat="1" applyFill="1" applyBorder="1" applyAlignment="1">
      <alignment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 horizontal="left"/>
    </xf>
    <xf numFmtId="1" fontId="0" fillId="6" borderId="32" xfId="0" applyNumberFormat="1" applyFill="1" applyBorder="1" applyAlignment="1">
      <alignment/>
    </xf>
    <xf numFmtId="0" fontId="0" fillId="6" borderId="33" xfId="0" applyFill="1" applyBorder="1" applyAlignment="1">
      <alignment/>
    </xf>
    <xf numFmtId="0" fontId="0" fillId="6" borderId="34" xfId="0" applyFill="1" applyBorder="1" applyAlignment="1">
      <alignment horizontal="left"/>
    </xf>
    <xf numFmtId="1" fontId="0" fillId="7" borderId="29" xfId="0" applyNumberFormat="1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 horizontal="left"/>
    </xf>
    <xf numFmtId="1" fontId="0" fillId="7" borderId="32" xfId="0" applyNumberFormat="1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4" xfId="0" applyFill="1" applyBorder="1" applyAlignment="1">
      <alignment horizontal="left"/>
    </xf>
    <xf numFmtId="1" fontId="0" fillId="8" borderId="29" xfId="0" applyNumberFormat="1" applyFill="1" applyBorder="1" applyAlignment="1">
      <alignment/>
    </xf>
    <xf numFmtId="0" fontId="0" fillId="8" borderId="30" xfId="0" applyFill="1" applyBorder="1" applyAlignment="1">
      <alignment/>
    </xf>
    <xf numFmtId="0" fontId="0" fillId="8" borderId="30" xfId="0" applyFill="1" applyBorder="1" applyAlignment="1">
      <alignment horizontal="left"/>
    </xf>
    <xf numFmtId="1" fontId="0" fillId="8" borderId="35" xfId="0" applyNumberFormat="1" applyFill="1" applyBorder="1" applyAlignment="1">
      <alignment/>
    </xf>
    <xf numFmtId="0" fontId="0" fillId="8" borderId="31" xfId="0" applyFill="1" applyBorder="1" applyAlignment="1">
      <alignment horizontal="left"/>
    </xf>
    <xf numFmtId="1" fontId="0" fillId="8" borderId="32" xfId="0" applyNumberFormat="1" applyFill="1" applyBorder="1" applyAlignment="1">
      <alignment/>
    </xf>
    <xf numFmtId="0" fontId="0" fillId="8" borderId="33" xfId="0" applyFill="1" applyBorder="1" applyAlignment="1">
      <alignment/>
    </xf>
    <xf numFmtId="0" fontId="0" fillId="8" borderId="33" xfId="0" applyFill="1" applyBorder="1" applyAlignment="1">
      <alignment horizontal="left"/>
    </xf>
    <xf numFmtId="1" fontId="0" fillId="8" borderId="13" xfId="0" applyNumberFormat="1" applyFill="1" applyBorder="1" applyAlignment="1">
      <alignment/>
    </xf>
    <xf numFmtId="0" fontId="0" fillId="8" borderId="34" xfId="0" applyFill="1" applyBorder="1" applyAlignment="1">
      <alignment horizontal="left"/>
    </xf>
    <xf numFmtId="1" fontId="0" fillId="4" borderId="29" xfId="0" applyNumberFormat="1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6" xfId="0" applyFill="1" applyBorder="1" applyAlignment="1">
      <alignment horizontal="left"/>
    </xf>
    <xf numFmtId="1" fontId="0" fillId="4" borderId="32" xfId="0" applyNumberFormat="1" applyFill="1" applyBorder="1" applyAlignment="1">
      <alignment/>
    </xf>
    <xf numFmtId="0" fontId="0" fillId="4" borderId="33" xfId="0" applyFill="1" applyBorder="1" applyAlignment="1">
      <alignment/>
    </xf>
    <xf numFmtId="0" fontId="0" fillId="4" borderId="15" xfId="0" applyFill="1" applyBorder="1" applyAlignment="1">
      <alignment horizontal="left"/>
    </xf>
    <xf numFmtId="1" fontId="0" fillId="4" borderId="13" xfId="0" applyNumberFormat="1" applyFill="1" applyBorder="1" applyAlignment="1">
      <alignment/>
    </xf>
    <xf numFmtId="0" fontId="0" fillId="4" borderId="34" xfId="0" applyFill="1" applyBorder="1" applyAlignment="1">
      <alignment horizontal="left"/>
    </xf>
    <xf numFmtId="0" fontId="0" fillId="0" borderId="37" xfId="0" applyBorder="1" applyAlignment="1">
      <alignment/>
    </xf>
    <xf numFmtId="1" fontId="0" fillId="4" borderId="35" xfId="0" applyNumberFormat="1" applyFill="1" applyBorder="1" applyAlignment="1">
      <alignment/>
    </xf>
    <xf numFmtId="0" fontId="0" fillId="4" borderId="31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9" borderId="11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7" fillId="9" borderId="14" xfId="0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horizontal="right" vertical="center" wrapText="1"/>
    </xf>
    <xf numFmtId="0" fontId="7" fillId="8" borderId="11" xfId="0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49" fontId="7" fillId="0" borderId="39" xfId="0" applyNumberFormat="1" applyFont="1" applyBorder="1" applyAlignment="1">
      <alignment horizontal="center" vertical="center" wrapText="1"/>
    </xf>
    <xf numFmtId="1" fontId="7" fillId="0" borderId="39" xfId="0" applyNumberFormat="1" applyFont="1" applyBorder="1" applyAlignment="1">
      <alignment horizontal="center" vertical="center" wrapText="1"/>
    </xf>
    <xf numFmtId="1" fontId="7" fillId="0" borderId="40" xfId="0" applyNumberFormat="1" applyFont="1" applyBorder="1" applyAlignment="1">
      <alignment horizontal="center" vertical="center" wrapText="1"/>
    </xf>
    <xf numFmtId="1" fontId="7" fillId="0" borderId="41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top" wrapText="1"/>
    </xf>
    <xf numFmtId="1" fontId="7" fillId="0" borderId="3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42" xfId="0" applyFont="1" applyBorder="1" applyAlignment="1">
      <alignment/>
    </xf>
    <xf numFmtId="1" fontId="24" fillId="0" borderId="43" xfId="0" applyNumberFormat="1" applyFont="1" applyBorder="1" applyAlignment="1">
      <alignment horizontal="center" vertical="center" wrapText="1"/>
    </xf>
    <xf numFmtId="1" fontId="25" fillId="0" borderId="43" xfId="0" applyNumberFormat="1" applyFont="1" applyBorder="1" applyAlignment="1">
      <alignment horizontal="center" vertical="center" wrapText="1"/>
    </xf>
    <xf numFmtId="1" fontId="23" fillId="0" borderId="39" xfId="0" applyNumberFormat="1" applyFont="1" applyBorder="1" applyAlignment="1">
      <alignment horizontal="center" vertical="center" wrapText="1"/>
    </xf>
    <xf numFmtId="1" fontId="23" fillId="0" borderId="44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" fontId="7" fillId="3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 vertical="center"/>
    </xf>
    <xf numFmtId="11" fontId="0" fillId="0" borderId="11" xfId="0" applyNumberFormat="1" applyFont="1" applyBorder="1" applyAlignment="1">
      <alignment vertical="center"/>
    </xf>
    <xf numFmtId="11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" fontId="0" fillId="0" borderId="45" xfId="0" applyNumberFormat="1" applyFont="1" applyBorder="1" applyAlignment="1">
      <alignment vertical="center"/>
    </xf>
    <xf numFmtId="49" fontId="0" fillId="4" borderId="15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1" fontId="0" fillId="0" borderId="46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11" fontId="0" fillId="0" borderId="43" xfId="0" applyNumberFormat="1" applyFont="1" applyBorder="1" applyAlignment="1">
      <alignment vertical="center"/>
    </xf>
    <xf numFmtId="0" fontId="0" fillId="0" borderId="43" xfId="0" applyFont="1" applyBorder="1" applyAlignment="1">
      <alignment/>
    </xf>
    <xf numFmtId="1" fontId="0" fillId="0" borderId="48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 wrapText="1"/>
    </xf>
    <xf numFmtId="1" fontId="0" fillId="0" borderId="49" xfId="0" applyNumberFormat="1" applyFont="1" applyFill="1" applyBorder="1" applyAlignment="1">
      <alignment horizontal="center" vertical="center" wrapText="1"/>
    </xf>
    <xf numFmtId="1" fontId="0" fillId="0" borderId="49" xfId="0" applyNumberFormat="1" applyFont="1" applyBorder="1" applyAlignment="1">
      <alignment horizontal="center" vertical="center" wrapText="1"/>
    </xf>
    <xf numFmtId="1" fontId="0" fillId="0" borderId="5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10" borderId="29" xfId="0" applyNumberFormat="1" applyFill="1" applyBorder="1" applyAlignment="1">
      <alignment/>
    </xf>
    <xf numFmtId="0" fontId="0" fillId="10" borderId="30" xfId="0" applyFill="1" applyBorder="1" applyAlignment="1">
      <alignment/>
    </xf>
    <xf numFmtId="0" fontId="0" fillId="10" borderId="31" xfId="0" applyFill="1" applyBorder="1" applyAlignment="1">
      <alignment horizontal="left"/>
    </xf>
    <xf numFmtId="1" fontId="0" fillId="10" borderId="32" xfId="0" applyNumberFormat="1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34" xfId="0" applyFill="1" applyBorder="1" applyAlignment="1">
      <alignment horizontal="left"/>
    </xf>
    <xf numFmtId="0" fontId="10" fillId="0" borderId="0" xfId="0" applyFont="1" applyAlignment="1">
      <alignment/>
    </xf>
    <xf numFmtId="1" fontId="7" fillId="0" borderId="11" xfId="0" applyNumberFormat="1" applyFont="1" applyFill="1" applyBorder="1" applyAlignment="1">
      <alignment horizontal="center" vertical="center"/>
    </xf>
    <xf numFmtId="1" fontId="7" fillId="11" borderId="11" xfId="0" applyNumberFormat="1" applyFont="1" applyFill="1" applyBorder="1" applyAlignment="1">
      <alignment horizontal="center" vertical="center"/>
    </xf>
    <xf numFmtId="1" fontId="7" fillId="11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" fontId="2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1" fontId="7" fillId="1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10" borderId="0" xfId="0" applyFont="1" applyFill="1" applyAlignment="1">
      <alignment horizontal="left" vertical="center"/>
    </xf>
    <xf numFmtId="0" fontId="1" fillId="10" borderId="43" xfId="0" applyFont="1" applyFill="1" applyBorder="1" applyAlignment="1">
      <alignment horizontal="center" vertical="center"/>
    </xf>
    <xf numFmtId="1" fontId="1" fillId="10" borderId="43" xfId="0" applyNumberFormat="1" applyFont="1" applyFill="1" applyBorder="1" applyAlignment="1">
      <alignment horizontal="center" vertical="center"/>
    </xf>
    <xf numFmtId="0" fontId="1" fillId="10" borderId="48" xfId="0" applyFont="1" applyFill="1" applyBorder="1" applyAlignment="1">
      <alignment horizontal="center" vertical="center"/>
    </xf>
    <xf numFmtId="1" fontId="7" fillId="11" borderId="0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7" fillId="9" borderId="11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1" fontId="23" fillId="11" borderId="14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11" borderId="0" xfId="0" applyFont="1" applyFill="1" applyAlignment="1">
      <alignment horizontal="center"/>
    </xf>
    <xf numFmtId="0" fontId="23" fillId="3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1" fontId="23" fillId="3" borderId="14" xfId="0" applyNumberFormat="1" applyFont="1" applyFill="1" applyBorder="1" applyAlignment="1">
      <alignment horizontal="center" vertical="center" wrapText="1"/>
    </xf>
    <xf numFmtId="1" fontId="23" fillId="11" borderId="14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1" fontId="7" fillId="0" borderId="53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top" wrapText="1"/>
    </xf>
    <xf numFmtId="0" fontId="7" fillId="3" borderId="0" xfId="0" applyFont="1" applyFill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1" fontId="7" fillId="0" borderId="0" xfId="0" applyNumberFormat="1" applyFont="1" applyFill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1" fontId="7" fillId="3" borderId="11" xfId="0" applyNumberFormat="1" applyFont="1" applyFill="1" applyBorder="1" applyAlignment="1">
      <alignment horizontal="center" vertical="top" wrapText="1"/>
    </xf>
    <xf numFmtId="0" fontId="32" fillId="0" borderId="0" xfId="20" applyAlignment="1">
      <alignment vertical="center"/>
    </xf>
    <xf numFmtId="0" fontId="34" fillId="0" borderId="0" xfId="0" applyFont="1" applyAlignment="1">
      <alignment/>
    </xf>
    <xf numFmtId="49" fontId="34" fillId="0" borderId="21" xfId="0" applyNumberFormat="1" applyFont="1" applyBorder="1" applyAlignment="1">
      <alignment horizontal="center" vertical="center" wrapText="1"/>
    </xf>
    <xf numFmtId="0" fontId="34" fillId="0" borderId="26" xfId="0" applyFont="1" applyBorder="1" applyAlignment="1">
      <alignment/>
    </xf>
    <xf numFmtId="49" fontId="35" fillId="0" borderId="17" xfId="20" applyNumberFormat="1" applyFont="1" applyBorder="1" applyAlignment="1">
      <alignment horizontal="center" vertical="center"/>
    </xf>
    <xf numFmtId="49" fontId="35" fillId="0" borderId="15" xfId="20" applyNumberFormat="1" applyFont="1" applyBorder="1" applyAlignment="1">
      <alignment horizontal="center" vertical="center"/>
    </xf>
    <xf numFmtId="49" fontId="35" fillId="4" borderId="15" xfId="20" applyNumberFormat="1" applyFont="1" applyFill="1" applyBorder="1" applyAlignment="1">
      <alignment horizontal="center" vertical="center"/>
    </xf>
    <xf numFmtId="49" fontId="34" fillId="0" borderId="15" xfId="0" applyNumberFormat="1" applyFont="1" applyBorder="1" applyAlignment="1">
      <alignment horizontal="center" vertical="center"/>
    </xf>
    <xf numFmtId="49" fontId="34" fillId="0" borderId="15" xfId="0" applyNumberFormat="1" applyFont="1" applyFill="1" applyBorder="1" applyAlignment="1">
      <alignment horizontal="center" vertical="center"/>
    </xf>
    <xf numFmtId="49" fontId="35" fillId="0" borderId="15" xfId="20" applyNumberFormat="1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5" fillId="4" borderId="17" xfId="2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11" fontId="7" fillId="0" borderId="0" xfId="0" applyNumberFormat="1" applyFont="1" applyAlignment="1">
      <alignment/>
    </xf>
    <xf numFmtId="49" fontId="36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49" fontId="36" fillId="0" borderId="19" xfId="0" applyNumberFormat="1" applyFont="1" applyBorder="1" applyAlignment="1">
      <alignment horizontal="center" vertical="center"/>
    </xf>
    <xf numFmtId="49" fontId="36" fillId="0" borderId="19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32" fillId="0" borderId="15" xfId="20" applyNumberFormat="1" applyBorder="1" applyAlignment="1">
      <alignment horizontal="center" vertical="center"/>
    </xf>
    <xf numFmtId="49" fontId="36" fillId="0" borderId="19" xfId="20" applyNumberFormat="1" applyFont="1" applyBorder="1" applyAlignment="1">
      <alignment horizontal="center" vertical="center"/>
    </xf>
    <xf numFmtId="49" fontId="36" fillId="0" borderId="19" xfId="20" applyNumberFormat="1" applyFont="1" applyFill="1" applyBorder="1" applyAlignment="1">
      <alignment horizontal="center" vertical="center"/>
    </xf>
    <xf numFmtId="0" fontId="32" fillId="0" borderId="0" xfId="20" applyFont="1" applyAlignment="1">
      <alignment horizontal="center"/>
    </xf>
    <xf numFmtId="1" fontId="1" fillId="8" borderId="11" xfId="0" applyNumberFormat="1" applyFont="1" applyFill="1" applyBorder="1" applyAlignment="1">
      <alignment horizontal="center"/>
    </xf>
    <xf numFmtId="1" fontId="1" fillId="8" borderId="45" xfId="0" applyNumberFormat="1" applyFont="1" applyFill="1" applyBorder="1" applyAlignment="1">
      <alignment horizontal="center"/>
    </xf>
    <xf numFmtId="0" fontId="7" fillId="9" borderId="0" xfId="0" applyFont="1" applyFill="1" applyAlignment="1">
      <alignment/>
    </xf>
    <xf numFmtId="1" fontId="1" fillId="8" borderId="43" xfId="0" applyNumberFormat="1" applyFont="1" applyFill="1" applyBorder="1" applyAlignment="1">
      <alignment horizontal="center" vertical="center"/>
    </xf>
    <xf numFmtId="49" fontId="32" fillId="0" borderId="15" xfId="20" applyNumberFormat="1" applyFill="1" applyBorder="1" applyAlignment="1">
      <alignment horizontal="center" vertical="center"/>
    </xf>
    <xf numFmtId="0" fontId="23" fillId="0" borderId="55" xfId="0" applyFont="1" applyBorder="1" applyAlignment="1">
      <alignment/>
    </xf>
    <xf numFmtId="0" fontId="23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7" fillId="11" borderId="0" xfId="0" applyNumberFormat="1" applyFont="1" applyFill="1" applyBorder="1" applyAlignment="1">
      <alignment horizontal="center" vertical="top"/>
    </xf>
    <xf numFmtId="49" fontId="7" fillId="12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1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1" fontId="0" fillId="10" borderId="0" xfId="0" applyNumberFormat="1" applyFont="1" applyFill="1" applyBorder="1" applyAlignment="1">
      <alignment horizontal="left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1" fontId="1" fillId="8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7" xfId="0" applyNumberFormat="1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53" xfId="0" applyBorder="1" applyAlignment="1">
      <alignment wrapText="1"/>
    </xf>
    <xf numFmtId="49" fontId="0" fillId="0" borderId="19" xfId="0" applyNumberFormat="1" applyBorder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9" fontId="0" fillId="0" borderId="54" xfId="0" applyNumberFormat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1" fontId="7" fillId="0" borderId="53" xfId="0" applyNumberFormat="1" applyFont="1" applyBorder="1" applyAlignment="1">
      <alignment vertical="center"/>
    </xf>
    <xf numFmtId="11" fontId="7" fillId="0" borderId="13" xfId="0" applyNumberFormat="1" applyFont="1" applyBorder="1" applyAlignment="1">
      <alignment vertical="center"/>
    </xf>
    <xf numFmtId="11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0" fontId="7" fillId="0" borderId="49" xfId="0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3" fillId="0" borderId="49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12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13" borderId="11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1" fontId="7" fillId="0" borderId="49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1" fontId="1" fillId="8" borderId="11" xfId="0" applyNumberFormat="1" applyFont="1" applyFill="1" applyBorder="1" applyAlignment="1">
      <alignment horizontal="center" vertical="center" wrapText="1"/>
    </xf>
    <xf numFmtId="1" fontId="23" fillId="0" borderId="50" xfId="0" applyNumberFormat="1" applyFont="1" applyBorder="1" applyAlignment="1">
      <alignment horizontal="center" vertical="center" wrapText="1"/>
    </xf>
    <xf numFmtId="1" fontId="1" fillId="8" borderId="4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7" fillId="0" borderId="5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" fillId="0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3" fillId="13" borderId="11" xfId="0" applyFont="1" applyFill="1" applyBorder="1" applyAlignment="1">
      <alignment/>
    </xf>
    <xf numFmtId="0" fontId="1" fillId="13" borderId="11" xfId="0" applyFont="1" applyFill="1" applyBorder="1" applyAlignment="1">
      <alignment horizontal="center"/>
    </xf>
    <xf numFmtId="0" fontId="23" fillId="14" borderId="11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0" fillId="9" borderId="11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164" fontId="7" fillId="0" borderId="11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7" fillId="10" borderId="0" xfId="0" applyNumberFormat="1" applyFont="1" applyFill="1" applyBorder="1" applyAlignment="1">
      <alignment horizontal="left" vertical="center"/>
    </xf>
    <xf numFmtId="0" fontId="32" fillId="0" borderId="0" xfId="20" applyAlignment="1">
      <alignment vertical="center"/>
    </xf>
    <xf numFmtId="1" fontId="0" fillId="1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7" fillId="0" borderId="41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0" fillId="4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1" fontId="0" fillId="9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8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" fontId="7" fillId="9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" fillId="3" borderId="0" xfId="0" applyFont="1" applyFill="1" applyAlignment="1">
      <alignment vertical="center"/>
    </xf>
    <xf numFmtId="0" fontId="0" fillId="13" borderId="0" xfId="0" applyFill="1" applyBorder="1" applyAlignment="1">
      <alignment horizontal="center"/>
    </xf>
    <xf numFmtId="1" fontId="23" fillId="0" borderId="41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" fontId="0" fillId="0" borderId="49" xfId="0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Leakage Current 15 degrees 350 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175"/>
          <c:w val="0.9237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tx>
            <c:v>After Rebonding (Before LTT)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plots!$B$2:$B$41</c:f>
              <c:strCache/>
            </c:strRef>
          </c:cat>
          <c:val>
            <c:numRef>
              <c:f>plots!$C$2:$C$41</c:f>
              <c:numCache/>
            </c:numRef>
          </c:val>
        </c:ser>
        <c:axId val="62855883"/>
        <c:axId val="28832036"/>
      </c:barChart>
      <c:catAx>
        <c:axId val="6285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8832036"/>
        <c:crosses val="autoZero"/>
        <c:auto val="1"/>
        <c:lblOffset val="100"/>
        <c:tickLblSkip val="1"/>
        <c:noMultiLvlLbl val="0"/>
      </c:catAx>
      <c:valAx>
        <c:axId val="2883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Leakage Current (</a:t>
                </a:r>
                <a:r>
                  <a:rPr lang="en-US" cap="none" sz="1375" b="1" i="0" u="none" baseline="0"/>
                  <a:t>m</a:t>
                </a: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2855883"/>
        <c:crossesAt val="1"/>
        <c:crossBetween val="between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44025"/>
          <c:w val="0.168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Bad Channels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675"/>
          <c:w val="0.970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v>Noisy/Dead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plots!$B$2:$B$41</c:f>
              <c:strCache/>
            </c:strRef>
          </c:cat>
          <c:val>
            <c:numRef>
              <c:f>plots!$G$2:$G$41</c:f>
              <c:numCache/>
            </c:numRef>
          </c:val>
        </c:ser>
        <c:ser>
          <c:idx val="1"/>
          <c:order val="1"/>
          <c:tx>
            <c:v>Unbond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plots!$B$2:$B$41</c:f>
              <c:strCache/>
            </c:strRef>
          </c:cat>
          <c:val>
            <c:numRef>
              <c:f>plots!$H$2:$H$41</c:f>
              <c:numCache/>
            </c:numRef>
          </c:val>
        </c:ser>
        <c:ser>
          <c:idx val="2"/>
          <c:order val="2"/>
          <c:tx>
            <c:v>After Rebond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plots!$B$2:$B$41</c:f>
              <c:strCache/>
            </c:strRef>
          </c:cat>
          <c:val>
            <c:numRef>
              <c:f>plots!$I$2:$I$41</c:f>
              <c:numCache/>
            </c:numRef>
          </c:val>
        </c:ser>
        <c:gapWidth val="100"/>
        <c:axId val="58161733"/>
        <c:axId val="53693550"/>
      </c:barChart>
      <c:catAx>
        <c:axId val="58161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3693550"/>
        <c:crosses val="autoZero"/>
        <c:auto val="1"/>
        <c:lblOffset val="100"/>
        <c:tickLblSkip val="1"/>
        <c:noMultiLvlLbl val="0"/>
      </c:catAx>
      <c:valAx>
        <c:axId val="53693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8161733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3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Leakage Current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985"/>
          <c:w val="0.728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'Leakage Current'!$B$7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Current'!$B$8:$B$27</c:f>
              <c:numCache/>
            </c:numRef>
          </c:yVal>
          <c:smooth val="1"/>
        </c:ser>
        <c:ser>
          <c:idx val="1"/>
          <c:order val="1"/>
          <c:tx>
            <c:strRef>
              <c:f>'Leakage Current'!$C$7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Current'!$C$8:$C$27</c:f>
              <c:numCache/>
            </c:numRef>
          </c:yVal>
          <c:smooth val="1"/>
        </c:ser>
        <c:ser>
          <c:idx val="2"/>
          <c:order val="2"/>
          <c:tx>
            <c:strRef>
              <c:f>'Leakage Current'!$D$7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Current'!$D$8:$D$27</c:f>
              <c:numCache/>
            </c:numRef>
          </c:yVal>
          <c:smooth val="1"/>
        </c:ser>
        <c:ser>
          <c:idx val="3"/>
          <c:order val="3"/>
          <c:tx>
            <c:strRef>
              <c:f>'Leakage Current'!$E$7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Current'!$E$8:$E$27</c:f>
              <c:numCache/>
            </c:numRef>
          </c:yVal>
          <c:smooth val="1"/>
        </c:ser>
        <c:ser>
          <c:idx val="4"/>
          <c:order val="4"/>
          <c:tx>
            <c:strRef>
              <c:f>'Leakage Current'!$F$7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Current'!$F$8:$F$27</c:f>
              <c:numCache/>
            </c:numRef>
          </c:yVal>
          <c:smooth val="1"/>
        </c:ser>
        <c:ser>
          <c:idx val="5"/>
          <c:order val="5"/>
          <c:tx>
            <c:strRef>
              <c:f>'Leakage Current'!$G$7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Current'!$G$8:$G$27</c:f>
              <c:numCache/>
            </c:numRef>
          </c:yVal>
          <c:smooth val="1"/>
        </c:ser>
        <c:ser>
          <c:idx val="6"/>
          <c:order val="6"/>
          <c:tx>
            <c:strRef>
              <c:f>'Leakage Current'!$H$7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Current'!$H$8:$H$27</c:f>
              <c:numCache/>
            </c:numRef>
          </c:yVal>
          <c:smooth val="1"/>
        </c:ser>
        <c:ser>
          <c:idx val="7"/>
          <c:order val="7"/>
          <c:tx>
            <c:strRef>
              <c:f>'Leakage Current'!$I$7</c:f>
              <c:strCache>
                <c:ptCount val="1"/>
                <c:pt idx="0">
                  <c:v>P9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Current'!$I$8:$I$27</c:f>
              <c:numCache/>
            </c:numRef>
          </c:yVal>
          <c:smooth val="1"/>
        </c:ser>
        <c:ser>
          <c:idx val="8"/>
          <c:order val="8"/>
          <c:tx>
            <c:strRef>
              <c:f>'Leakage Current'!$J$7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Current'!$J$8:$J$27</c:f>
              <c:numCache/>
            </c:numRef>
          </c:yVal>
          <c:smooth val="1"/>
        </c:ser>
        <c:ser>
          <c:idx val="9"/>
          <c:order val="9"/>
          <c:tx>
            <c:strRef>
              <c:f>'Leakage Current'!$K$7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Current'!$K$8:$K$27</c:f>
              <c:numCache/>
            </c:numRef>
          </c:yVal>
          <c:smooth val="1"/>
        </c:ser>
        <c:ser>
          <c:idx val="10"/>
          <c:order val="10"/>
          <c:tx>
            <c:strRef>
              <c:f>'Leakage Current'!$L$7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Current'!$L$8:$L$27</c:f>
              <c:numCache/>
            </c:numRef>
          </c:yVal>
          <c:smooth val="1"/>
        </c:ser>
        <c:ser>
          <c:idx val="11"/>
          <c:order val="11"/>
          <c:tx>
            <c:strRef>
              <c:f>'Leakage Current'!$M$7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Current'!$M$8:$M$27</c:f>
              <c:numCache/>
            </c:numRef>
          </c:yVal>
          <c:smooth val="1"/>
        </c:ser>
        <c:ser>
          <c:idx val="12"/>
          <c:order val="12"/>
          <c:tx>
            <c:strRef>
              <c:f>'Leakage Current'!$N$7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Current'!$N$8:$N$27</c:f>
              <c:numCache/>
            </c:numRef>
          </c:yVal>
          <c:smooth val="1"/>
        </c:ser>
        <c:ser>
          <c:idx val="13"/>
          <c:order val="13"/>
          <c:tx>
            <c:strRef>
              <c:f>'Leakage Current'!$O$7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Current'!$O$8:$O$27</c:f>
              <c:numCache/>
            </c:numRef>
          </c:yVal>
          <c:smooth val="1"/>
        </c:ser>
        <c:ser>
          <c:idx val="14"/>
          <c:order val="14"/>
          <c:tx>
            <c:strRef>
              <c:f>'Leakage Current'!$P$7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Current'!$P$8:$P$27</c:f>
              <c:numCache/>
            </c:numRef>
          </c:yVal>
          <c:smooth val="1"/>
        </c:ser>
        <c:ser>
          <c:idx val="15"/>
          <c:order val="15"/>
          <c:tx>
            <c:strRef>
              <c:f>'Leakage Current'!$Q$7</c:f>
              <c:strCache>
                <c:ptCount val="1"/>
                <c:pt idx="0">
                  <c:v>P51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Current'!$Q$8:$Q$27</c:f>
              <c:numCache/>
            </c:numRef>
          </c:yVal>
          <c:smooth val="1"/>
        </c:ser>
        <c:ser>
          <c:idx val="16"/>
          <c:order val="16"/>
          <c:tx>
            <c:strRef>
              <c:f>'Leakage Current'!$R$7</c:f>
              <c:strCache>
                <c:ptCount val="1"/>
                <c:pt idx="0">
                  <c:v>P32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Current'!$R$8:$R$27</c:f>
              <c:numCache/>
            </c:numRef>
          </c:yVal>
          <c:smooth val="1"/>
        </c:ser>
        <c:ser>
          <c:idx val="17"/>
          <c:order val="17"/>
          <c:tx>
            <c:strRef>
              <c:f>'Leakage Current'!$S$7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Current'!$S$8:$S$27</c:f>
              <c:numCache/>
            </c:numRef>
          </c:yVal>
          <c:smooth val="1"/>
        </c:ser>
        <c:ser>
          <c:idx val="18"/>
          <c:order val="18"/>
          <c:tx>
            <c:strRef>
              <c:f>'Leakage Current'!$T$7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Current'!$T$8:$T$27</c:f>
              <c:numCache/>
            </c:numRef>
          </c:yVal>
          <c:smooth val="1"/>
        </c:ser>
        <c:ser>
          <c:idx val="19"/>
          <c:order val="19"/>
          <c:tx>
            <c:strRef>
              <c:f>'Leakage Current'!$U$7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Current'!$U$8:$U$27</c:f>
              <c:numCache/>
            </c:numRef>
          </c:yVal>
          <c:smooth val="1"/>
        </c:ser>
        <c:ser>
          <c:idx val="20"/>
          <c:order val="20"/>
          <c:tx>
            <c:strRef>
              <c:f>'Leakage Current'!$V$7</c:f>
              <c:strCache>
                <c:ptCount val="1"/>
                <c:pt idx="0">
                  <c:v>P38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Current'!$V$8:$V$27</c:f>
              <c:numCache/>
            </c:numRef>
          </c:yVal>
          <c:smooth val="1"/>
        </c:ser>
        <c:ser>
          <c:idx val="21"/>
          <c:order val="21"/>
          <c:tx>
            <c:strRef>
              <c:f>'Leakage Current'!$W$7</c:f>
              <c:strCache>
                <c:ptCount val="1"/>
                <c:pt idx="0">
                  <c:v>P40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Current'!$W$8:$W$27</c:f>
              <c:numCache/>
            </c:numRef>
          </c:yVal>
          <c:smooth val="1"/>
        </c:ser>
        <c:ser>
          <c:idx val="22"/>
          <c:order val="22"/>
          <c:tx>
            <c:strRef>
              <c:f>'Leakage Current'!$X$7</c:f>
              <c:strCache>
                <c:ptCount val="1"/>
                <c:pt idx="0">
                  <c:v>P42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Current'!$X$8:$X$27</c:f>
              <c:numCache/>
            </c:numRef>
          </c:yVal>
          <c:smooth val="1"/>
        </c:ser>
        <c:ser>
          <c:idx val="23"/>
          <c:order val="23"/>
          <c:tx>
            <c:strRef>
              <c:f>'Leakage Current'!$Y$7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Current'!$Y$8:$Y$27</c:f>
              <c:numCache/>
            </c:numRef>
          </c:yVal>
          <c:smooth val="1"/>
        </c:ser>
        <c:ser>
          <c:idx val="24"/>
          <c:order val="24"/>
          <c:tx>
            <c:strRef>
              <c:f>'Leakage Current'!$Z$7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Current'!$Z$8:$Z$27</c:f>
              <c:numCache/>
            </c:numRef>
          </c:yVal>
          <c:smooth val="1"/>
        </c:ser>
        <c:ser>
          <c:idx val="25"/>
          <c:order val="25"/>
          <c:tx>
            <c:strRef>
              <c:f>'Leakage Current'!$AA$7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Current'!$AA$8:$AA$27</c:f>
              <c:numCache/>
            </c:numRef>
          </c:yVal>
          <c:smooth val="1"/>
        </c:ser>
        <c:ser>
          <c:idx val="26"/>
          <c:order val="26"/>
          <c:tx>
            <c:strRef>
              <c:f>'Leakage Current'!$AB$7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Current'!$AB$8:$AB$27</c:f>
              <c:numCache/>
            </c:numRef>
          </c:yVal>
          <c:smooth val="1"/>
        </c:ser>
        <c:ser>
          <c:idx val="27"/>
          <c:order val="27"/>
          <c:tx>
            <c:strRef>
              <c:f>'Leakage Current'!$AC$7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Current'!$AC$8:$AC$27</c:f>
              <c:numCache/>
            </c:numRef>
          </c:yVal>
          <c:smooth val="1"/>
        </c:ser>
        <c:ser>
          <c:idx val="28"/>
          <c:order val="28"/>
          <c:tx>
            <c:strRef>
              <c:f>'Leakage Current'!$AD$7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Current'!$AD$8:$AD$27</c:f>
              <c:numCache/>
            </c:numRef>
          </c:yVal>
          <c:smooth val="1"/>
        </c:ser>
        <c:ser>
          <c:idx val="29"/>
          <c:order val="29"/>
          <c:tx>
            <c:strRef>
              <c:f>'Leakage Current'!$AE$7</c:f>
              <c:strCache>
                <c:ptCount val="1"/>
                <c:pt idx="0">
                  <c:v>P33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Current'!$AE$8:$AE$27</c:f>
              <c:numCache/>
            </c:numRef>
          </c:yVal>
          <c:smooth val="1"/>
        </c:ser>
        <c:ser>
          <c:idx val="30"/>
          <c:order val="30"/>
          <c:tx>
            <c:strRef>
              <c:f>'Leakage Current'!$AF$7</c:f>
              <c:strCache>
                <c:ptCount val="1"/>
                <c:pt idx="0">
                  <c:v>P35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Current'!$AF$8:$AF$27</c:f>
              <c:numCache/>
            </c:numRef>
          </c:yVal>
          <c:smooth val="1"/>
        </c:ser>
        <c:ser>
          <c:idx val="31"/>
          <c:order val="31"/>
          <c:tx>
            <c:strRef>
              <c:f>'Leakage Current'!$AG$7</c:f>
              <c:strCache>
                <c:ptCount val="1"/>
                <c:pt idx="0">
                  <c:v>P36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Current'!$AG$8:$AG$27</c:f>
              <c:numCache/>
            </c:numRef>
          </c:yVal>
          <c:smooth val="1"/>
        </c:ser>
        <c:ser>
          <c:idx val="32"/>
          <c:order val="32"/>
          <c:tx>
            <c:strRef>
              <c:f>'Leakage Current'!$AH$7</c:f>
              <c:strCache>
                <c:ptCount val="1"/>
                <c:pt idx="0">
                  <c:v>P37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Current'!$AH$8:$AH$27</c:f>
              <c:numCache/>
            </c:numRef>
          </c:yVal>
          <c:smooth val="1"/>
        </c:ser>
        <c:ser>
          <c:idx val="33"/>
          <c:order val="33"/>
          <c:tx>
            <c:strRef>
              <c:f>'Leakage Current'!$AI$7</c:f>
              <c:strCache>
                <c:ptCount val="1"/>
                <c:pt idx="0">
                  <c:v>P41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Current'!$AI$8:$AI$27</c:f>
              <c:numCache/>
            </c:numRef>
          </c:yVal>
          <c:smooth val="1"/>
        </c:ser>
        <c:ser>
          <c:idx val="34"/>
          <c:order val="34"/>
          <c:tx>
            <c:strRef>
              <c:f>'Leakage Current'!$AJ$7</c:f>
              <c:strCache>
                <c:ptCount val="1"/>
                <c:pt idx="0">
                  <c:v>P52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Current'!$AJ$8:$AJ$27</c:f>
              <c:numCache/>
            </c:numRef>
          </c:yVal>
          <c:smooth val="1"/>
        </c:ser>
        <c:ser>
          <c:idx val="35"/>
          <c:order val="35"/>
          <c:tx>
            <c:strRef>
              <c:f>'Leakage Current'!$AK$7</c:f>
              <c:strCache>
                <c:ptCount val="1"/>
                <c:pt idx="0">
                  <c:v>P39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Current'!$AK$8:$AK$27</c:f>
              <c:numCache/>
            </c:numRef>
          </c:yVal>
          <c:smooth val="1"/>
        </c:ser>
        <c:ser>
          <c:idx val="36"/>
          <c:order val="36"/>
          <c:tx>
            <c:strRef>
              <c:f>'Leakage Current'!$AL$7</c:f>
              <c:strCache>
                <c:ptCount val="1"/>
                <c:pt idx="0">
                  <c:v>P46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Current'!$AL$8:$AL$27</c:f>
              <c:numCache/>
            </c:numRef>
          </c:yVal>
          <c:smooth val="1"/>
        </c:ser>
        <c:ser>
          <c:idx val="37"/>
          <c:order val="37"/>
          <c:tx>
            <c:strRef>
              <c:f>'Leakage Current'!$AM$7</c:f>
              <c:strCache>
                <c:ptCount val="1"/>
                <c:pt idx="0">
                  <c:v>P44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Current'!$AM$8:$AM$27</c:f>
              <c:numCache/>
            </c:numRef>
          </c:yVal>
          <c:smooth val="1"/>
        </c:ser>
        <c:ser>
          <c:idx val="38"/>
          <c:order val="38"/>
          <c:tx>
            <c:strRef>
              <c:f>'Leakage Current'!$AN$7</c:f>
              <c:strCache>
                <c:ptCount val="1"/>
                <c:pt idx="0">
                  <c:v>P47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Current'!$AN$8:$AN$27</c:f>
              <c:numCache/>
            </c:numRef>
          </c:yVal>
          <c:smooth val="1"/>
        </c:ser>
        <c:ser>
          <c:idx val="39"/>
          <c:order val="39"/>
          <c:tx>
            <c:strRef>
              <c:f>'Leakage Current'!$AO$7</c:f>
              <c:strCache>
                <c:ptCount val="1"/>
                <c:pt idx="0">
                  <c:v>P34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Current'!$AO$8:$AO$27</c:f>
              <c:numCache/>
            </c:numRef>
          </c:yVal>
          <c:smooth val="1"/>
        </c:ser>
        <c:ser>
          <c:idx val="40"/>
          <c:order val="40"/>
          <c:tx>
            <c:strRef>
              <c:f>'Leakage Current'!$AP$7</c:f>
              <c:strCache>
                <c:ptCount val="1"/>
                <c:pt idx="0">
                  <c:v>P48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Current'!$AP$8:$AP$27</c:f>
              <c:numCache/>
            </c:numRef>
          </c:yVal>
          <c:smooth val="1"/>
        </c:ser>
        <c:ser>
          <c:idx val="41"/>
          <c:order val="41"/>
          <c:tx>
            <c:strRef>
              <c:f>'Leakage Current'!$AQ$7</c:f>
              <c:strCache>
                <c:ptCount val="1"/>
                <c:pt idx="0">
                  <c:v>P53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Current'!$AQ$8:$AQ$27</c:f>
              <c:numCache/>
            </c:numRef>
          </c:yVal>
          <c:smooth val="1"/>
        </c:ser>
        <c:ser>
          <c:idx val="42"/>
          <c:order val="42"/>
          <c:tx>
            <c:strRef>
              <c:f>'Leakage Current'!$AR$7</c:f>
              <c:strCache>
                <c:ptCount val="1"/>
                <c:pt idx="0">
                  <c:v>P50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Current'!$AR$8:$AR$27</c:f>
              <c:numCache/>
            </c:numRef>
          </c:yVal>
          <c:smooth val="1"/>
        </c:ser>
        <c:ser>
          <c:idx val="43"/>
          <c:order val="43"/>
          <c:tx>
            <c:strRef>
              <c:f>'Leakage Current'!$AS$7</c:f>
              <c:strCache>
                <c:ptCount val="1"/>
                <c:pt idx="0">
                  <c:v>P55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Current'!$AS$8:$AS$27</c:f>
              <c:numCache/>
            </c:numRef>
          </c:yVal>
          <c:smooth val="1"/>
        </c:ser>
        <c:ser>
          <c:idx val="44"/>
          <c:order val="44"/>
          <c:tx>
            <c:strRef>
              <c:f>'Leakage Current'!$AT$7</c:f>
              <c:strCache>
                <c:ptCount val="1"/>
                <c:pt idx="0">
                  <c:v>P54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Current'!$AT$8:$AT$27</c:f>
              <c:numCache/>
            </c:numRef>
          </c:yVal>
          <c:smooth val="1"/>
        </c:ser>
        <c:ser>
          <c:idx val="45"/>
          <c:order val="45"/>
          <c:tx>
            <c:strRef>
              <c:f>'Leakage Current'!$AU$7</c:f>
              <c:strCache>
                <c:ptCount val="1"/>
                <c:pt idx="0">
                  <c:v>P56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Current'!$AU$8:$AU$27</c:f>
              <c:numCache/>
            </c:numRef>
          </c:yVal>
          <c:smooth val="1"/>
        </c:ser>
        <c:ser>
          <c:idx val="46"/>
          <c:order val="46"/>
          <c:tx>
            <c:strRef>
              <c:f>'Leakage Current'!$AV$7</c:f>
              <c:strCache>
                <c:ptCount val="1"/>
                <c:pt idx="0">
                  <c:v>P59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Current'!$AV$8:$AV$27</c:f>
              <c:numCache/>
            </c:numRef>
          </c:yVal>
          <c:smooth val="1"/>
        </c:ser>
        <c:ser>
          <c:idx val="47"/>
          <c:order val="47"/>
          <c:tx>
            <c:strRef>
              <c:f>'Leakage Current'!$AW$7</c:f>
              <c:strCache>
                <c:ptCount val="1"/>
                <c:pt idx="0">
                  <c:v>P60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Current'!$AW$8:$AW$27</c:f>
              <c:numCache/>
            </c:numRef>
          </c:yVal>
          <c:smooth val="1"/>
        </c:ser>
        <c:ser>
          <c:idx val="48"/>
          <c:order val="48"/>
          <c:tx>
            <c:strRef>
              <c:f>'Leakage Current'!$AX$7</c:f>
              <c:strCache>
                <c:ptCount val="1"/>
                <c:pt idx="0">
                  <c:v>P62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Current'!$AX$8:$AX$27</c:f>
              <c:numCache/>
            </c:numRef>
          </c:yVal>
          <c:smooth val="1"/>
        </c:ser>
        <c:ser>
          <c:idx val="49"/>
          <c:order val="49"/>
          <c:tx>
            <c:strRef>
              <c:f>'Leakage Current'!$AY$7</c:f>
              <c:strCache>
                <c:ptCount val="1"/>
                <c:pt idx="0">
                  <c:v>P57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Current'!$AY$8:$AY$27</c:f>
              <c:numCache/>
            </c:numRef>
          </c:yVal>
          <c:smooth val="1"/>
        </c:ser>
        <c:ser>
          <c:idx val="50"/>
          <c:order val="50"/>
          <c:tx>
            <c:strRef>
              <c:f>'Leakage Current'!$AZ$7</c:f>
              <c:strCache>
                <c:ptCount val="1"/>
                <c:pt idx="0">
                  <c:v>P61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Current'!$AZ$8:$AZ$27</c:f>
              <c:numCache/>
            </c:numRef>
          </c:yVal>
          <c:smooth val="1"/>
        </c:ser>
        <c:ser>
          <c:idx val="51"/>
          <c:order val="51"/>
          <c:tx>
            <c:strRef>
              <c:f>'Leakage Current'!$BA$7</c:f>
              <c:strCache>
                <c:ptCount val="1"/>
                <c:pt idx="0">
                  <c:v>P64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Current'!$BA$8:$BA$27</c:f>
              <c:numCache/>
            </c:numRef>
          </c:yVal>
          <c:smooth val="1"/>
        </c:ser>
        <c:axId val="13479903"/>
        <c:axId val="54210264"/>
      </c:scatterChart>
      <c:valAx>
        <c:axId val="13479903"/>
        <c:scaling>
          <c:orientation val="minMax"/>
          <c:max val="5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10264"/>
        <c:crosses val="autoZero"/>
        <c:crossBetween val="midCat"/>
        <c:dispUnits/>
      </c:valAx>
      <c:valAx>
        <c:axId val="54210264"/>
        <c:scaling>
          <c:orientation val="minMax"/>
          <c:max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79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079"/>
          <c:w val="0.17375"/>
          <c:h val="0.80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Leakage Current Initial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'leakage curr all plots'!$B$4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plots'!$B$5:$B$24</c:f>
              <c:numCache/>
            </c:numRef>
          </c:yVal>
          <c:smooth val="1"/>
        </c:ser>
        <c:ser>
          <c:idx val="1"/>
          <c:order val="1"/>
          <c:tx>
            <c:strRef>
              <c:f>'leakage curr all plots'!$C$4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plots'!$C$5:$C$24</c:f>
              <c:numCache/>
            </c:numRef>
          </c:yVal>
          <c:smooth val="1"/>
        </c:ser>
        <c:ser>
          <c:idx val="2"/>
          <c:order val="2"/>
          <c:tx>
            <c:strRef>
              <c:f>'leakage curr all plots'!$D$4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plots'!$D$5:$D$24</c:f>
              <c:numCache/>
            </c:numRef>
          </c:yVal>
          <c:smooth val="1"/>
        </c:ser>
        <c:ser>
          <c:idx val="3"/>
          <c:order val="3"/>
          <c:tx>
            <c:strRef>
              <c:f>'leakage curr all plots'!$E$4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plots'!$E$5:$E$24</c:f>
              <c:numCache/>
            </c:numRef>
          </c:yVal>
          <c:smooth val="1"/>
        </c:ser>
        <c:ser>
          <c:idx val="4"/>
          <c:order val="4"/>
          <c:tx>
            <c:strRef>
              <c:f>'leakage curr all plots'!$F$4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plots'!$F$5:$F$24</c:f>
              <c:numCache/>
            </c:numRef>
          </c:yVal>
          <c:smooth val="1"/>
        </c:ser>
        <c:ser>
          <c:idx val="5"/>
          <c:order val="5"/>
          <c:tx>
            <c:strRef>
              <c:f>'leakage curr all plots'!$G$4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plots'!$G$5:$G$24</c:f>
              <c:numCache/>
            </c:numRef>
          </c:yVal>
          <c:smooth val="1"/>
        </c:ser>
        <c:ser>
          <c:idx val="6"/>
          <c:order val="6"/>
          <c:tx>
            <c:strRef>
              <c:f>'leakage curr all plots'!$H$4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plots'!$H$5:$H$24</c:f>
              <c:numCache/>
            </c:numRef>
          </c:yVal>
          <c:smooth val="1"/>
        </c:ser>
        <c:ser>
          <c:idx val="7"/>
          <c:order val="7"/>
          <c:tx>
            <c:strRef>
              <c:f>'leakage curr all plots'!$I$4</c:f>
              <c:strCache>
                <c:ptCount val="1"/>
                <c:pt idx="0">
                  <c:v>P9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plots'!$I$5:$I$24</c:f>
              <c:numCache/>
            </c:numRef>
          </c:yVal>
          <c:smooth val="1"/>
        </c:ser>
        <c:ser>
          <c:idx val="8"/>
          <c:order val="8"/>
          <c:tx>
            <c:strRef>
              <c:f>'leakage curr all plots'!$J$4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plots'!$J$5:$J$24</c:f>
              <c:numCache/>
            </c:numRef>
          </c:yVal>
          <c:smooth val="1"/>
        </c:ser>
        <c:ser>
          <c:idx val="9"/>
          <c:order val="9"/>
          <c:tx>
            <c:strRef>
              <c:f>'leakage curr all plots'!$K$4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plots'!$K$5:$K$24</c:f>
              <c:numCache/>
            </c:numRef>
          </c:yVal>
          <c:smooth val="1"/>
        </c:ser>
        <c:ser>
          <c:idx val="10"/>
          <c:order val="10"/>
          <c:tx>
            <c:strRef>
              <c:f>'leakage curr all plots'!$L$4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plots'!$L$5:$L$24</c:f>
              <c:numCache/>
            </c:numRef>
          </c:yVal>
          <c:smooth val="1"/>
        </c:ser>
        <c:ser>
          <c:idx val="11"/>
          <c:order val="11"/>
          <c:tx>
            <c:strRef>
              <c:f>'leakage curr all plots'!$M$4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plots'!$M$5:$M$24</c:f>
              <c:numCache/>
            </c:numRef>
          </c:yVal>
          <c:smooth val="1"/>
        </c:ser>
        <c:ser>
          <c:idx val="12"/>
          <c:order val="12"/>
          <c:tx>
            <c:strRef>
              <c:f>'leakage curr all plots'!$N$4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plots'!$N$5:$N$24</c:f>
              <c:numCache/>
            </c:numRef>
          </c:yVal>
          <c:smooth val="1"/>
        </c:ser>
        <c:ser>
          <c:idx val="13"/>
          <c:order val="13"/>
          <c:tx>
            <c:strRef>
              <c:f>'leakage curr all plots'!$O$4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plots'!$O$5:$O$24</c:f>
              <c:numCache/>
            </c:numRef>
          </c:yVal>
          <c:smooth val="1"/>
        </c:ser>
        <c:ser>
          <c:idx val="14"/>
          <c:order val="14"/>
          <c:tx>
            <c:strRef>
              <c:f>'leakage curr all plots'!$P$4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plots'!$P$5:$P$24</c:f>
              <c:numCache/>
            </c:numRef>
          </c:yVal>
          <c:smooth val="1"/>
        </c:ser>
        <c:ser>
          <c:idx val="15"/>
          <c:order val="15"/>
          <c:tx>
            <c:strRef>
              <c:f>'leakage curr all plots'!$Q$4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plots'!$Q$5:$Q$24</c:f>
              <c:numCache/>
            </c:numRef>
          </c:yVal>
          <c:smooth val="1"/>
        </c:ser>
        <c:ser>
          <c:idx val="16"/>
          <c:order val="16"/>
          <c:tx>
            <c:strRef>
              <c:f>'leakage curr all plots'!$R$4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plots'!$R$5:$R$24</c:f>
              <c:numCache/>
            </c:numRef>
          </c:yVal>
          <c:smooth val="1"/>
        </c:ser>
        <c:ser>
          <c:idx val="17"/>
          <c:order val="17"/>
          <c:tx>
            <c:strRef>
              <c:f>'leakage curr all plots'!$S$4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plots'!$S$5:$S$24</c:f>
              <c:numCache/>
            </c:numRef>
          </c:yVal>
          <c:smooth val="1"/>
        </c:ser>
        <c:ser>
          <c:idx val="18"/>
          <c:order val="18"/>
          <c:tx>
            <c:strRef>
              <c:f>'leakage curr all plots'!$T$4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plots'!$T$5:$T$24</c:f>
              <c:numCache/>
            </c:numRef>
          </c:yVal>
          <c:smooth val="1"/>
        </c:ser>
        <c:ser>
          <c:idx val="19"/>
          <c:order val="19"/>
          <c:tx>
            <c:strRef>
              <c:f>'leakage curr all plots'!$U$4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plots'!$U$5:$U$24</c:f>
              <c:numCache/>
            </c:numRef>
          </c:yVal>
          <c:smooth val="1"/>
        </c:ser>
        <c:ser>
          <c:idx val="20"/>
          <c:order val="20"/>
          <c:tx>
            <c:strRef>
              <c:f>'leakage curr all plots'!$V$4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plots'!$V$5:$V$24</c:f>
              <c:numCache/>
            </c:numRef>
          </c:yVal>
          <c:smooth val="1"/>
        </c:ser>
        <c:ser>
          <c:idx val="21"/>
          <c:order val="21"/>
          <c:tx>
            <c:strRef>
              <c:f>'leakage curr all plots'!$W$4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plots'!$W$5:$W$24</c:f>
              <c:numCache/>
            </c:numRef>
          </c:yVal>
          <c:smooth val="1"/>
        </c:ser>
        <c:ser>
          <c:idx val="22"/>
          <c:order val="22"/>
          <c:tx>
            <c:strRef>
              <c:f>'leakage curr all plots'!$X$4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plots'!$X$5:$X$24</c:f>
              <c:numCache/>
            </c:numRef>
          </c:yVal>
          <c:smooth val="1"/>
        </c:ser>
        <c:ser>
          <c:idx val="23"/>
          <c:order val="23"/>
          <c:tx>
            <c:strRef>
              <c:f>'leakage curr all plots'!$Y$4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plots'!$Y$5:$Y$24</c:f>
              <c:numCache/>
            </c:numRef>
          </c:yVal>
          <c:smooth val="1"/>
        </c:ser>
        <c:axId val="18130329"/>
        <c:axId val="28955234"/>
      </c:scatterChart>
      <c:valAx>
        <c:axId val="1813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55234"/>
        <c:crosses val="autoZero"/>
        <c:crossBetween val="midCat"/>
        <c:dispUnits/>
      </c:valAx>
      <c:valAx>
        <c:axId val="28955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Current (</a:t>
                </a:r>
                <a:r>
                  <a:rPr lang="en-US" cap="none" sz="950" b="1" i="0" u="none" baseline="0"/>
                  <a:t>m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303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25"/>
          <c:w val="0.83725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'leakage curr all plots'!$D$38</c:f>
              <c:strCache>
                <c:ptCount val="1"/>
                <c:pt idx="0">
                  <c:v>350V init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plots'!$D$39:$D$64</c:f>
              <c:numCache/>
            </c:numRef>
          </c:val>
        </c:ser>
        <c:ser>
          <c:idx val="1"/>
          <c:order val="1"/>
          <c:tx>
            <c:strRef>
              <c:f>'leakage curr all plots'!$E$38</c:f>
              <c:strCache>
                <c:ptCount val="1"/>
                <c:pt idx="0">
                  <c:v>350V cond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plots'!$E$39:$E$64</c:f>
              <c:numCache/>
            </c:numRef>
          </c:val>
        </c:ser>
        <c:ser>
          <c:idx val="2"/>
          <c:order val="2"/>
          <c:tx>
            <c:strRef>
              <c:f>'leakage curr all plots'!$G$38</c:f>
              <c:strCache>
                <c:ptCount val="1"/>
                <c:pt idx="0">
                  <c:v>500V init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plots'!$G$39:$G$64</c:f>
              <c:numCache/>
            </c:numRef>
          </c:val>
        </c:ser>
        <c:ser>
          <c:idx val="3"/>
          <c:order val="3"/>
          <c:tx>
            <c:strRef>
              <c:f>'leakage curr all plots'!$H$38</c:f>
              <c:strCache>
                <c:ptCount val="1"/>
                <c:pt idx="0">
                  <c:v>500V cond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plots'!$H$39:$H$64</c:f>
              <c:numCache/>
            </c:numRef>
          </c:val>
        </c:ser>
        <c:ser>
          <c:idx val="4"/>
          <c:order val="4"/>
          <c:tx>
            <c:v>350V after rebond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plots'!$F$39:$F$64</c:f>
              <c:numCache/>
            </c:numRef>
          </c:val>
        </c:ser>
        <c:ser>
          <c:idx val="5"/>
          <c:order val="5"/>
          <c:tx>
            <c:v>500V after rebond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plots'!$I$39:$I$64</c:f>
              <c:numCache/>
            </c:numRef>
          </c:val>
        </c:ser>
        <c:axId val="59270515"/>
        <c:axId val="63672588"/>
      </c:barChart>
      <c:catAx>
        <c:axId val="5927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72588"/>
        <c:crosses val="autoZero"/>
        <c:auto val="1"/>
        <c:lblOffset val="100"/>
        <c:noMultiLvlLbl val="0"/>
      </c:catAx>
      <c:valAx>
        <c:axId val="63672588"/>
        <c:scaling>
          <c:orientation val="minMax"/>
          <c:max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70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3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Leakage Current Initial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'[1]leakage curr plots'!$B$4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plots'!$B$5:$B$24</c:f>
              <c:numCache>
                <c:ptCount val="20"/>
                <c:pt idx="0">
                  <c:v>0.328</c:v>
                </c:pt>
                <c:pt idx="1">
                  <c:v>0.451</c:v>
                </c:pt>
                <c:pt idx="2">
                  <c:v>0.543</c:v>
                </c:pt>
                <c:pt idx="3">
                  <c:v>0.615</c:v>
                </c:pt>
                <c:pt idx="4">
                  <c:v>0.707</c:v>
                </c:pt>
                <c:pt idx="5">
                  <c:v>0.779</c:v>
                </c:pt>
                <c:pt idx="6">
                  <c:v>0.851</c:v>
                </c:pt>
                <c:pt idx="7">
                  <c:v>0.933</c:v>
                </c:pt>
                <c:pt idx="8">
                  <c:v>1.004</c:v>
                </c:pt>
                <c:pt idx="9">
                  <c:v>1.076</c:v>
                </c:pt>
                <c:pt idx="10">
                  <c:v>1.148</c:v>
                </c:pt>
                <c:pt idx="11">
                  <c:v>1.22</c:v>
                </c:pt>
                <c:pt idx="12">
                  <c:v>1.291</c:v>
                </c:pt>
                <c:pt idx="13">
                  <c:v>1.373</c:v>
                </c:pt>
                <c:pt idx="14">
                  <c:v>1.435</c:v>
                </c:pt>
                <c:pt idx="15">
                  <c:v>1.496</c:v>
                </c:pt>
                <c:pt idx="16">
                  <c:v>1.568</c:v>
                </c:pt>
                <c:pt idx="17">
                  <c:v>1.64</c:v>
                </c:pt>
                <c:pt idx="18">
                  <c:v>1.712</c:v>
                </c:pt>
                <c:pt idx="19">
                  <c:v>1.783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'[1]leakage curr plots'!$C$4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plots'!$C$5:$C$24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0.102</c:v>
                </c:pt>
                <c:pt idx="4">
                  <c:v>0.113</c:v>
                </c:pt>
                <c:pt idx="5">
                  <c:v>0.133</c:v>
                </c:pt>
                <c:pt idx="6">
                  <c:v>0.133</c:v>
                </c:pt>
                <c:pt idx="7">
                  <c:v>0.143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'[1]leakage curr plots'!$D$4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plots'!$D$5:$D$24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0.123</c:v>
                </c:pt>
                <c:pt idx="4">
                  <c:v>0.133</c:v>
                </c:pt>
                <c:pt idx="5">
                  <c:v>0.143</c:v>
                </c:pt>
                <c:pt idx="6">
                  <c:v>0.154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0.205</c:v>
                </c:pt>
                <c:pt idx="11">
                  <c:v>0.225</c:v>
                </c:pt>
                <c:pt idx="12">
                  <c:v>0.236</c:v>
                </c:pt>
                <c:pt idx="13">
                  <c:v>0.246</c:v>
                </c:pt>
                <c:pt idx="14">
                  <c:v>0.256</c:v>
                </c:pt>
                <c:pt idx="15">
                  <c:v>0.266</c:v>
                </c:pt>
                <c:pt idx="16">
                  <c:v>0.277</c:v>
                </c:pt>
                <c:pt idx="17">
                  <c:v>0.287</c:v>
                </c:pt>
                <c:pt idx="18">
                  <c:v>0.297</c:v>
                </c:pt>
                <c:pt idx="19">
                  <c:v>0.318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'[1]leakage curr plots'!$E$4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plots'!$E$5:$E$24</c:f>
              <c:numCache>
                <c:ptCount val="20"/>
                <c:pt idx="0">
                  <c:v>0.205</c:v>
                </c:pt>
                <c:pt idx="1">
                  <c:v>0.359</c:v>
                </c:pt>
                <c:pt idx="2">
                  <c:v>0.441</c:v>
                </c:pt>
                <c:pt idx="3">
                  <c:v>0.533</c:v>
                </c:pt>
                <c:pt idx="4">
                  <c:v>0.615</c:v>
                </c:pt>
                <c:pt idx="5">
                  <c:v>0.717</c:v>
                </c:pt>
                <c:pt idx="6">
                  <c:v>0.799</c:v>
                </c:pt>
                <c:pt idx="7">
                  <c:v>0.881</c:v>
                </c:pt>
                <c:pt idx="8">
                  <c:v>0.974</c:v>
                </c:pt>
                <c:pt idx="9">
                  <c:v>1.056</c:v>
                </c:pt>
                <c:pt idx="10">
                  <c:v>1.138</c:v>
                </c:pt>
                <c:pt idx="11">
                  <c:v>1.209</c:v>
                </c:pt>
                <c:pt idx="12">
                  <c:v>1.271</c:v>
                </c:pt>
                <c:pt idx="13">
                  <c:v>1.332</c:v>
                </c:pt>
                <c:pt idx="14">
                  <c:v>1.373</c:v>
                </c:pt>
                <c:pt idx="15">
                  <c:v>1.384</c:v>
                </c:pt>
                <c:pt idx="16">
                  <c:v>1.425</c:v>
                </c:pt>
                <c:pt idx="17">
                  <c:v>1.486</c:v>
                </c:pt>
                <c:pt idx="18">
                  <c:v>1.671</c:v>
                </c:pt>
                <c:pt idx="19">
                  <c:v>2.234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'[1]leakage curr plots'!$F$4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plots'!$F$5:$F$24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0.184</c:v>
                </c:pt>
                <c:pt idx="6">
                  <c:v>0.195</c:v>
                </c:pt>
                <c:pt idx="7">
                  <c:v>0.205</c:v>
                </c:pt>
                <c:pt idx="8">
                  <c:v>0.225</c:v>
                </c:pt>
                <c:pt idx="9">
                  <c:v>0.236</c:v>
                </c:pt>
                <c:pt idx="10">
                  <c:v>0.236</c:v>
                </c:pt>
                <c:pt idx="11">
                  <c:v>0.246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0.277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'[1]leakage curr plots'!$G$4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plots'!$G$5:$G$24</c:f>
              <c:numCache>
                <c:ptCount val="20"/>
                <c:pt idx="0">
                  <c:v>0.01</c:v>
                </c:pt>
                <c:pt idx="1">
                  <c:v>0.184</c:v>
                </c:pt>
                <c:pt idx="2">
                  <c:v>0.236</c:v>
                </c:pt>
                <c:pt idx="3">
                  <c:v>0.277</c:v>
                </c:pt>
                <c:pt idx="4">
                  <c:v>0.328</c:v>
                </c:pt>
                <c:pt idx="5">
                  <c:v>0.369</c:v>
                </c:pt>
                <c:pt idx="6">
                  <c:v>0.41</c:v>
                </c:pt>
                <c:pt idx="7">
                  <c:v>0.461</c:v>
                </c:pt>
                <c:pt idx="8">
                  <c:v>0.502</c:v>
                </c:pt>
                <c:pt idx="9">
                  <c:v>0.543</c:v>
                </c:pt>
                <c:pt idx="10">
                  <c:v>0.574</c:v>
                </c:pt>
                <c:pt idx="11">
                  <c:v>0.605</c:v>
                </c:pt>
                <c:pt idx="12">
                  <c:v>0.635</c:v>
                </c:pt>
                <c:pt idx="13">
                  <c:v>0.666</c:v>
                </c:pt>
                <c:pt idx="14">
                  <c:v>0.676</c:v>
                </c:pt>
                <c:pt idx="15">
                  <c:v>0.697</c:v>
                </c:pt>
                <c:pt idx="16">
                  <c:v>0.707</c:v>
                </c:pt>
                <c:pt idx="17">
                  <c:v>0.717</c:v>
                </c:pt>
                <c:pt idx="18">
                  <c:v>0.728</c:v>
                </c:pt>
                <c:pt idx="19">
                  <c:v>0.738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'[1]leakage curr plots'!$H$4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plots'!$H$5:$H$24</c:f>
              <c:numCache>
                <c:ptCount val="20"/>
                <c:pt idx="0">
                  <c:v>0.143</c:v>
                </c:pt>
                <c:pt idx="1">
                  <c:v>0.184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0.266</c:v>
                </c:pt>
                <c:pt idx="6">
                  <c:v>0.287</c:v>
                </c:pt>
                <c:pt idx="7">
                  <c:v>0.297</c:v>
                </c:pt>
                <c:pt idx="8">
                  <c:v>0.318</c:v>
                </c:pt>
                <c:pt idx="9">
                  <c:v>0.328</c:v>
                </c:pt>
                <c:pt idx="10">
                  <c:v>0.338</c:v>
                </c:pt>
                <c:pt idx="11">
                  <c:v>0.348</c:v>
                </c:pt>
                <c:pt idx="12">
                  <c:v>0.359</c:v>
                </c:pt>
                <c:pt idx="13">
                  <c:v>0.328</c:v>
                </c:pt>
                <c:pt idx="14">
                  <c:v>0.379</c:v>
                </c:pt>
                <c:pt idx="15">
                  <c:v>0.379</c:v>
                </c:pt>
                <c:pt idx="16">
                  <c:v>0.389</c:v>
                </c:pt>
                <c:pt idx="17">
                  <c:v>0.4</c:v>
                </c:pt>
                <c:pt idx="18">
                  <c:v>0.42</c:v>
                </c:pt>
                <c:pt idx="19">
                  <c:v>0.482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'[1]leakage curr plots'!$I$4</c:f>
              <c:strCache>
                <c:ptCount val="1"/>
                <c:pt idx="0">
                  <c:v>P9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plots'!$I$5:$I$24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0.102</c:v>
                </c:pt>
                <c:pt idx="3">
                  <c:v>0.113</c:v>
                </c:pt>
                <c:pt idx="4">
                  <c:v>0.113</c:v>
                </c:pt>
                <c:pt idx="5">
                  <c:v>0.123</c:v>
                </c:pt>
                <c:pt idx="6">
                  <c:v>0.133</c:v>
                </c:pt>
                <c:pt idx="7">
                  <c:v>0.143</c:v>
                </c:pt>
                <c:pt idx="8">
                  <c:v>0.143</c:v>
                </c:pt>
                <c:pt idx="9">
                  <c:v>0.164</c:v>
                </c:pt>
                <c:pt idx="10">
                  <c:v>0.164</c:v>
                </c:pt>
                <c:pt idx="11">
                  <c:v>0.164</c:v>
                </c:pt>
                <c:pt idx="12">
                  <c:v>0.174</c:v>
                </c:pt>
                <c:pt idx="13">
                  <c:v>0.184</c:v>
                </c:pt>
                <c:pt idx="14">
                  <c:v>1.117</c:v>
                </c:pt>
                <c:pt idx="15">
                  <c:v>7.103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'[1]leakage curr plots'!$J$4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plots'!$J$5:$J$24</c:f>
              <c:numCache>
                <c:ptCount val="20"/>
                <c:pt idx="0">
                  <c:v>0.092</c:v>
                </c:pt>
                <c:pt idx="1">
                  <c:v>0.133</c:v>
                </c:pt>
                <c:pt idx="2">
                  <c:v>0.164</c:v>
                </c:pt>
                <c:pt idx="3">
                  <c:v>0.205</c:v>
                </c:pt>
                <c:pt idx="4">
                  <c:v>0.246</c:v>
                </c:pt>
                <c:pt idx="5">
                  <c:v>0.277</c:v>
                </c:pt>
                <c:pt idx="6">
                  <c:v>0.307</c:v>
                </c:pt>
                <c:pt idx="7">
                  <c:v>0.348</c:v>
                </c:pt>
                <c:pt idx="8">
                  <c:v>0.379</c:v>
                </c:pt>
                <c:pt idx="9">
                  <c:v>0.41</c:v>
                </c:pt>
                <c:pt idx="10">
                  <c:v>0.43</c:v>
                </c:pt>
                <c:pt idx="11">
                  <c:v>0.461</c:v>
                </c:pt>
                <c:pt idx="12">
                  <c:v>0.482</c:v>
                </c:pt>
                <c:pt idx="13">
                  <c:v>0.502</c:v>
                </c:pt>
                <c:pt idx="14">
                  <c:v>0.512</c:v>
                </c:pt>
                <c:pt idx="15">
                  <c:v>0.533</c:v>
                </c:pt>
                <c:pt idx="16">
                  <c:v>0.553</c:v>
                </c:pt>
                <c:pt idx="17">
                  <c:v>0.564</c:v>
                </c:pt>
                <c:pt idx="18">
                  <c:v>0.574</c:v>
                </c:pt>
                <c:pt idx="19">
                  <c:v>0.594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'[1]leakage curr plots'!$K$4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plots'!$K$5:$K$24</c:f>
              <c:numCache>
                <c:ptCount val="20"/>
                <c:pt idx="0">
                  <c:v>0.123</c:v>
                </c:pt>
                <c:pt idx="1">
                  <c:v>0.164</c:v>
                </c:pt>
                <c:pt idx="2">
                  <c:v>0.195</c:v>
                </c:pt>
                <c:pt idx="3">
                  <c:v>0.215</c:v>
                </c:pt>
                <c:pt idx="4">
                  <c:v>0.236</c:v>
                </c:pt>
                <c:pt idx="5">
                  <c:v>0.236</c:v>
                </c:pt>
                <c:pt idx="6">
                  <c:v>0.256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0.287</c:v>
                </c:pt>
                <c:pt idx="11">
                  <c:v>0.297</c:v>
                </c:pt>
                <c:pt idx="12">
                  <c:v>0.307</c:v>
                </c:pt>
                <c:pt idx="13">
                  <c:v>0.318</c:v>
                </c:pt>
                <c:pt idx="14">
                  <c:v>0.318</c:v>
                </c:pt>
                <c:pt idx="15">
                  <c:v>0.328</c:v>
                </c:pt>
                <c:pt idx="16">
                  <c:v>0.338</c:v>
                </c:pt>
                <c:pt idx="17">
                  <c:v>0.338</c:v>
                </c:pt>
                <c:pt idx="18">
                  <c:v>0.666</c:v>
                </c:pt>
                <c:pt idx="19">
                  <c:v>2.89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'[1]leakage curr plots'!$L$4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plots'!$L$5:$L$24</c:f>
              <c:numCache>
                <c:ptCount val="20"/>
                <c:pt idx="0">
                  <c:v>0.164</c:v>
                </c:pt>
                <c:pt idx="1">
                  <c:v>0.236</c:v>
                </c:pt>
                <c:pt idx="2">
                  <c:v>0.297</c:v>
                </c:pt>
                <c:pt idx="3">
                  <c:v>0.348</c:v>
                </c:pt>
                <c:pt idx="4">
                  <c:v>0.379</c:v>
                </c:pt>
                <c:pt idx="5">
                  <c:v>0.43</c:v>
                </c:pt>
                <c:pt idx="6">
                  <c:v>0.461</c:v>
                </c:pt>
                <c:pt idx="7">
                  <c:v>0.502</c:v>
                </c:pt>
                <c:pt idx="8">
                  <c:v>0.523</c:v>
                </c:pt>
                <c:pt idx="9">
                  <c:v>0.543</c:v>
                </c:pt>
                <c:pt idx="10">
                  <c:v>0.574</c:v>
                </c:pt>
                <c:pt idx="11">
                  <c:v>0.594</c:v>
                </c:pt>
                <c:pt idx="12">
                  <c:v>0.615</c:v>
                </c:pt>
                <c:pt idx="13">
                  <c:v>0.635</c:v>
                </c:pt>
                <c:pt idx="14">
                  <c:v>0.656</c:v>
                </c:pt>
                <c:pt idx="15">
                  <c:v>0.687</c:v>
                </c:pt>
                <c:pt idx="16">
                  <c:v>0.707</c:v>
                </c:pt>
                <c:pt idx="17">
                  <c:v>0.728</c:v>
                </c:pt>
                <c:pt idx="18">
                  <c:v>0.748</c:v>
                </c:pt>
                <c:pt idx="19">
                  <c:v>0.779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'[1]leakage curr plots'!$M$4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plots'!$M$5:$M$24</c:f>
              <c:numCache>
                <c:ptCount val="20"/>
                <c:pt idx="0">
                  <c:v>0.113</c:v>
                </c:pt>
                <c:pt idx="1">
                  <c:v>0.123</c:v>
                </c:pt>
                <c:pt idx="3">
                  <c:v>0.174</c:v>
                </c:pt>
                <c:pt idx="5">
                  <c:v>0.195</c:v>
                </c:pt>
                <c:pt idx="7">
                  <c:v>0.225</c:v>
                </c:pt>
                <c:pt idx="9">
                  <c:v>0.246</c:v>
                </c:pt>
                <c:pt idx="11">
                  <c:v>0.256</c:v>
                </c:pt>
                <c:pt idx="13">
                  <c:v>0.277</c:v>
                </c:pt>
                <c:pt idx="15">
                  <c:v>0.287</c:v>
                </c:pt>
                <c:pt idx="17">
                  <c:v>0.307</c:v>
                </c:pt>
                <c:pt idx="19">
                  <c:v>0.318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'[1]leakage curr plots'!$N$4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plots'!$N$5:$N$24</c:f>
              <c:numCache>
                <c:ptCount val="20"/>
                <c:pt idx="0">
                  <c:v>0.133</c:v>
                </c:pt>
                <c:pt idx="1">
                  <c:v>0.164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0.236</c:v>
                </c:pt>
                <c:pt idx="6">
                  <c:v>0.246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0.307</c:v>
                </c:pt>
                <c:pt idx="12">
                  <c:v>0.318</c:v>
                </c:pt>
                <c:pt idx="13">
                  <c:v>0.369</c:v>
                </c:pt>
                <c:pt idx="14">
                  <c:v>0.338</c:v>
                </c:pt>
                <c:pt idx="15">
                  <c:v>0.348</c:v>
                </c:pt>
                <c:pt idx="16">
                  <c:v>0.379</c:v>
                </c:pt>
                <c:pt idx="17">
                  <c:v>0.379</c:v>
                </c:pt>
                <c:pt idx="18">
                  <c:v>0.389</c:v>
                </c:pt>
                <c:pt idx="19">
                  <c:v>0.4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'[1]leakage curr plots'!$O$4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plots'!$O$5:$O$24</c:f>
              <c:numCache>
                <c:ptCount val="20"/>
                <c:pt idx="0">
                  <c:v>0.061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0.195</c:v>
                </c:pt>
                <c:pt idx="16">
                  <c:v>0.205</c:v>
                </c:pt>
                <c:pt idx="17">
                  <c:v>0.205</c:v>
                </c:pt>
                <c:pt idx="18">
                  <c:v>0.205</c:v>
                </c:pt>
                <c:pt idx="19">
                  <c:v>0.215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'[1]leakage curr plots'!$P$4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plots'!$P$5:$P$24</c:f>
              <c:numCache>
                <c:ptCount val="20"/>
                <c:pt idx="0">
                  <c:v>0.133</c:v>
                </c:pt>
                <c:pt idx="1">
                  <c:v>0.154</c:v>
                </c:pt>
                <c:pt idx="3">
                  <c:v>0.215</c:v>
                </c:pt>
                <c:pt idx="5">
                  <c:v>0.256</c:v>
                </c:pt>
                <c:pt idx="7">
                  <c:v>0.307</c:v>
                </c:pt>
                <c:pt idx="9">
                  <c:v>0.338</c:v>
                </c:pt>
                <c:pt idx="11">
                  <c:v>0.379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'[1]leakage curr plots'!$Q$4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plots'!$Q$5:$Q$24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0.174</c:v>
                </c:pt>
                <c:pt idx="4">
                  <c:v>0.195</c:v>
                </c:pt>
                <c:pt idx="5">
                  <c:v>0.215</c:v>
                </c:pt>
                <c:pt idx="6">
                  <c:v>0.225</c:v>
                </c:pt>
                <c:pt idx="7">
                  <c:v>0.246</c:v>
                </c:pt>
                <c:pt idx="8">
                  <c:v>0.256</c:v>
                </c:pt>
                <c:pt idx="9">
                  <c:v>0.266</c:v>
                </c:pt>
                <c:pt idx="10">
                  <c:v>0.277</c:v>
                </c:pt>
                <c:pt idx="11">
                  <c:v>0.297</c:v>
                </c:pt>
                <c:pt idx="12">
                  <c:v>0.297</c:v>
                </c:pt>
                <c:pt idx="13">
                  <c:v>0.318</c:v>
                </c:pt>
                <c:pt idx="14">
                  <c:v>0.328</c:v>
                </c:pt>
                <c:pt idx="15">
                  <c:v>0.328</c:v>
                </c:pt>
                <c:pt idx="16">
                  <c:v>0.338</c:v>
                </c:pt>
                <c:pt idx="17">
                  <c:v>0.348</c:v>
                </c:pt>
                <c:pt idx="18">
                  <c:v>0.359</c:v>
                </c:pt>
                <c:pt idx="19">
                  <c:v>0.359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'[1]leakage curr plots'!$R$4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plots'!$R$5:$R$24</c:f>
              <c:numCache>
                <c:ptCount val="20"/>
                <c:pt idx="0">
                  <c:v>0.205</c:v>
                </c:pt>
                <c:pt idx="1">
                  <c:v>0.287</c:v>
                </c:pt>
                <c:pt idx="3">
                  <c:v>0.779</c:v>
                </c:pt>
                <c:pt idx="5">
                  <c:v>2.286</c:v>
                </c:pt>
                <c:pt idx="7">
                  <c:v>5.074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'[1]leakage curr plots'!$S$4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plots'!$S$5:$S$24</c:f>
              <c:numCache>
                <c:ptCount val="20"/>
                <c:pt idx="0">
                  <c:v>0.082</c:v>
                </c:pt>
                <c:pt idx="1">
                  <c:v>0.102</c:v>
                </c:pt>
                <c:pt idx="3">
                  <c:v>0.143</c:v>
                </c:pt>
                <c:pt idx="5">
                  <c:v>0.174</c:v>
                </c:pt>
                <c:pt idx="7">
                  <c:v>0.184</c:v>
                </c:pt>
                <c:pt idx="9">
                  <c:v>0.215</c:v>
                </c:pt>
                <c:pt idx="11">
                  <c:v>0.225</c:v>
                </c:pt>
                <c:pt idx="13">
                  <c:v>0.246</c:v>
                </c:pt>
                <c:pt idx="15">
                  <c:v>0.389</c:v>
                </c:pt>
                <c:pt idx="17">
                  <c:v>1.64</c:v>
                </c:pt>
                <c:pt idx="19">
                  <c:v>3.946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'[1]leakage curr plots'!$T$4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plots'!$T$5:$T$24</c:f>
              <c:numCache>
                <c:ptCount val="20"/>
                <c:pt idx="0">
                  <c:v>0.174</c:v>
                </c:pt>
                <c:pt idx="1">
                  <c:v>0.205</c:v>
                </c:pt>
                <c:pt idx="3">
                  <c:v>0.256</c:v>
                </c:pt>
                <c:pt idx="5">
                  <c:v>0.287</c:v>
                </c:pt>
                <c:pt idx="7">
                  <c:v>0.328</c:v>
                </c:pt>
                <c:pt idx="9">
                  <c:v>0.359</c:v>
                </c:pt>
                <c:pt idx="11">
                  <c:v>0.389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'[1]leakage curr plots'!$U$4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plots'!$U$5:$U$24</c:f>
              <c:numCache>
                <c:ptCount val="20"/>
                <c:pt idx="0">
                  <c:v>0.061</c:v>
                </c:pt>
                <c:pt idx="1">
                  <c:v>0.072</c:v>
                </c:pt>
                <c:pt idx="2">
                  <c:v>0.082</c:v>
                </c:pt>
                <c:pt idx="3">
                  <c:v>0.102</c:v>
                </c:pt>
                <c:pt idx="4">
                  <c:v>0.102</c:v>
                </c:pt>
                <c:pt idx="5">
                  <c:v>0.123</c:v>
                </c:pt>
                <c:pt idx="6">
                  <c:v>0.123</c:v>
                </c:pt>
                <c:pt idx="7">
                  <c:v>0.133</c:v>
                </c:pt>
                <c:pt idx="8">
                  <c:v>0.143</c:v>
                </c:pt>
                <c:pt idx="9">
                  <c:v>0.154</c:v>
                </c:pt>
                <c:pt idx="10">
                  <c:v>0.154</c:v>
                </c:pt>
                <c:pt idx="11">
                  <c:v>0.164</c:v>
                </c:pt>
                <c:pt idx="12">
                  <c:v>0.174</c:v>
                </c:pt>
                <c:pt idx="13">
                  <c:v>0.174</c:v>
                </c:pt>
                <c:pt idx="14">
                  <c:v>0.184</c:v>
                </c:pt>
                <c:pt idx="15">
                  <c:v>0.195</c:v>
                </c:pt>
                <c:pt idx="16">
                  <c:v>0.195</c:v>
                </c:pt>
                <c:pt idx="17">
                  <c:v>0.205</c:v>
                </c:pt>
                <c:pt idx="18">
                  <c:v>0.215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'[1]leakage curr plots'!$V$4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plots'!$V$5:$V$24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0.082</c:v>
                </c:pt>
                <c:pt idx="3">
                  <c:v>0.113</c:v>
                </c:pt>
                <c:pt idx="4">
                  <c:v>0.113</c:v>
                </c:pt>
                <c:pt idx="5">
                  <c:v>0.133</c:v>
                </c:pt>
                <c:pt idx="6">
                  <c:v>0.143</c:v>
                </c:pt>
                <c:pt idx="7">
                  <c:v>0.143</c:v>
                </c:pt>
                <c:pt idx="8">
                  <c:v>0.154</c:v>
                </c:pt>
                <c:pt idx="9">
                  <c:v>0.154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0.205</c:v>
                </c:pt>
                <c:pt idx="16">
                  <c:v>0.225</c:v>
                </c:pt>
                <c:pt idx="17">
                  <c:v>2.193</c:v>
                </c:pt>
                <c:pt idx="18">
                  <c:v>6.078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'[1]leakage curr plots'!$W$4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plots'!$W$5:$W$24</c:f>
              <c:numCache>
                <c:ptCount val="20"/>
                <c:pt idx="0">
                  <c:v>0.143</c:v>
                </c:pt>
                <c:pt idx="1">
                  <c:v>0.164</c:v>
                </c:pt>
                <c:pt idx="2">
                  <c:v>0.195</c:v>
                </c:pt>
                <c:pt idx="3">
                  <c:v>0.215</c:v>
                </c:pt>
                <c:pt idx="4">
                  <c:v>0.246</c:v>
                </c:pt>
                <c:pt idx="5">
                  <c:v>0.266</c:v>
                </c:pt>
                <c:pt idx="6">
                  <c:v>0.297</c:v>
                </c:pt>
                <c:pt idx="7">
                  <c:v>0.318</c:v>
                </c:pt>
                <c:pt idx="8">
                  <c:v>0.359</c:v>
                </c:pt>
                <c:pt idx="9">
                  <c:v>0.379</c:v>
                </c:pt>
                <c:pt idx="10">
                  <c:v>0.461</c:v>
                </c:pt>
                <c:pt idx="11">
                  <c:v>0.625</c:v>
                </c:pt>
                <c:pt idx="12">
                  <c:v>0.471</c:v>
                </c:pt>
                <c:pt idx="13">
                  <c:v>0.635</c:v>
                </c:pt>
                <c:pt idx="14">
                  <c:v>0.533</c:v>
                </c:pt>
                <c:pt idx="15">
                  <c:v>0.615</c:v>
                </c:pt>
                <c:pt idx="16">
                  <c:v>0.687</c:v>
                </c:pt>
                <c:pt idx="17">
                  <c:v>0.728</c:v>
                </c:pt>
                <c:pt idx="18">
                  <c:v>0.799</c:v>
                </c:pt>
                <c:pt idx="19">
                  <c:v>0.953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'[1]leakage curr plots'!$X$4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plots'!$X$5:$X$24</c:f>
              <c:numCache>
                <c:ptCount val="20"/>
                <c:pt idx="0">
                  <c:v>0.061</c:v>
                </c:pt>
                <c:pt idx="1">
                  <c:v>0.072</c:v>
                </c:pt>
                <c:pt idx="3">
                  <c:v>0.102</c:v>
                </c:pt>
                <c:pt idx="5">
                  <c:v>0.123</c:v>
                </c:pt>
                <c:pt idx="7">
                  <c:v>0.143</c:v>
                </c:pt>
                <c:pt idx="9">
                  <c:v>0.154</c:v>
                </c:pt>
                <c:pt idx="11">
                  <c:v>0.164</c:v>
                </c:pt>
                <c:pt idx="13">
                  <c:v>0.174</c:v>
                </c:pt>
                <c:pt idx="15">
                  <c:v>0.195</c:v>
                </c:pt>
                <c:pt idx="17">
                  <c:v>0.205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'[1]leakage curr plots'!$Y$4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plots'!$Y$5:$Y$24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0.102</c:v>
                </c:pt>
                <c:pt idx="3">
                  <c:v>0.113</c:v>
                </c:pt>
                <c:pt idx="4">
                  <c:v>0.133</c:v>
                </c:pt>
                <c:pt idx="5">
                  <c:v>0.143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0.174</c:v>
                </c:pt>
                <c:pt idx="10">
                  <c:v>0.184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0.256</c:v>
                </c:pt>
                <c:pt idx="17">
                  <c:v>0.512</c:v>
                </c:pt>
                <c:pt idx="18">
                  <c:v>1.179</c:v>
                </c:pt>
                <c:pt idx="19">
                  <c:v>2.46</c:v>
                </c:pt>
              </c:numCache>
            </c:numRef>
          </c:yVal>
          <c:smooth val="1"/>
        </c:ser>
        <c:axId val="36182381"/>
        <c:axId val="57205974"/>
      </c:scatterChart>
      <c:valAx>
        <c:axId val="36182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05974"/>
        <c:crosses val="autoZero"/>
        <c:crossBetween val="midCat"/>
        <c:dispUnits/>
      </c:valAx>
      <c:valAx>
        <c:axId val="57205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823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41</xdr:row>
      <xdr:rowOff>76200</xdr:rowOff>
    </xdr:from>
    <xdr:to>
      <xdr:col>18</xdr:col>
      <xdr:colOff>381000</xdr:colOff>
      <xdr:row>72</xdr:row>
      <xdr:rowOff>133350</xdr:rowOff>
    </xdr:to>
    <xdr:graphicFrame>
      <xdr:nvGraphicFramePr>
        <xdr:cNvPr id="1" name="Chart 2"/>
        <xdr:cNvGraphicFramePr/>
      </xdr:nvGraphicFramePr>
      <xdr:xfrm>
        <a:off x="2181225" y="7000875"/>
        <a:ext cx="114204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11</xdr:row>
      <xdr:rowOff>152400</xdr:rowOff>
    </xdr:from>
    <xdr:to>
      <xdr:col>24</xdr:col>
      <xdr:colOff>600075</xdr:colOff>
      <xdr:row>34</xdr:row>
      <xdr:rowOff>152400</xdr:rowOff>
    </xdr:to>
    <xdr:graphicFrame>
      <xdr:nvGraphicFramePr>
        <xdr:cNvPr id="2" name="Chart 3"/>
        <xdr:cNvGraphicFramePr/>
      </xdr:nvGraphicFramePr>
      <xdr:xfrm>
        <a:off x="7848600" y="2209800"/>
        <a:ext cx="96297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0.56725</cdr:x>
      <cdr:y>0.12225</cdr:y>
    </cdr:from>
    <cdr:to>
      <cdr:x>0.60375</cdr:x>
      <cdr:y>0.1575</cdr:y>
    </cdr:to>
    <cdr:sp>
      <cdr:nvSpPr>
        <cdr:cNvPr id="1" name="TextBox 1"/>
        <cdr:cNvSpPr txBox="1">
          <a:spLocks noChangeArrowheads="1"/>
        </cdr:cNvSpPr>
      </cdr:nvSpPr>
      <cdr:spPr>
        <a:xfrm>
          <a:off x="4105275" y="723900"/>
          <a:ext cx="266700" cy="209550"/>
        </a:xfrm>
        <a:prstGeom prst="rect">
          <a:avLst/>
        </a:prstGeom>
        <a:solidFill>
          <a:srgbClr val="99CC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P28</a:t>
          </a:r>
        </a:p>
      </cdr:txBody>
    </cdr:sp>
  </cdr:relSizeAnchor>
  <cdr:relSizeAnchor xmlns:cdr="http://schemas.openxmlformats.org/drawingml/2006/chartDrawing">
    <cdr:from>
      <cdr:x>0.71025</cdr:x>
      <cdr:y>0.2425</cdr:y>
    </cdr:from>
    <cdr:to>
      <cdr:x>0.746</cdr:x>
      <cdr:y>0.27775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0" y="1428750"/>
          <a:ext cx="257175" cy="209550"/>
        </a:xfrm>
        <a:prstGeom prst="rect">
          <a:avLst/>
        </a:prstGeom>
        <a:solidFill>
          <a:srgbClr val="990033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P31</a:t>
          </a:r>
        </a:p>
      </cdr:txBody>
    </cdr:sp>
  </cdr:relSizeAnchor>
  <cdr:relSizeAnchor xmlns:cdr="http://schemas.openxmlformats.org/drawingml/2006/chartDrawing">
    <cdr:from>
      <cdr:x>0.71025</cdr:x>
      <cdr:y>0.387</cdr:y>
    </cdr:from>
    <cdr:to>
      <cdr:x>0.7475</cdr:x>
      <cdr:y>0.42375</cdr:y>
    </cdr:to>
    <cdr:sp>
      <cdr:nvSpPr>
        <cdr:cNvPr id="3" name="TextBox 3"/>
        <cdr:cNvSpPr txBox="1">
          <a:spLocks noChangeArrowheads="1"/>
        </cdr:cNvSpPr>
      </cdr:nvSpPr>
      <cdr:spPr>
        <a:xfrm>
          <a:off x="5143500" y="2286000"/>
          <a:ext cx="266700" cy="219075"/>
        </a:xfrm>
        <a:prstGeom prst="rect">
          <a:avLst/>
        </a:prstGeom>
        <a:solidFill>
          <a:srgbClr val="66006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P36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36</xdr:row>
      <xdr:rowOff>28575</xdr:rowOff>
    </xdr:from>
    <xdr:to>
      <xdr:col>12</xdr:col>
      <xdr:colOff>571500</xdr:colOff>
      <xdr:row>72</xdr:row>
      <xdr:rowOff>123825</xdr:rowOff>
    </xdr:to>
    <xdr:graphicFrame>
      <xdr:nvGraphicFramePr>
        <xdr:cNvPr id="1" name="Chart 3"/>
        <xdr:cNvGraphicFramePr/>
      </xdr:nvGraphicFramePr>
      <xdr:xfrm>
        <a:off x="638175" y="6038850"/>
        <a:ext cx="72485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66675</xdr:colOff>
      <xdr:row>1</xdr:row>
      <xdr:rowOff>142875</xdr:rowOff>
    </xdr:from>
    <xdr:to>
      <xdr:col>51</xdr:col>
      <xdr:colOff>219075</xdr:colOff>
      <xdr:row>35</xdr:row>
      <xdr:rowOff>104775</xdr:rowOff>
    </xdr:to>
    <xdr:graphicFrame>
      <xdr:nvGraphicFramePr>
        <xdr:cNvPr id="1" name="Chart 5"/>
        <xdr:cNvGraphicFramePr/>
      </xdr:nvGraphicFramePr>
      <xdr:xfrm>
        <a:off x="23955375" y="304800"/>
        <a:ext cx="75438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38</xdr:row>
      <xdr:rowOff>28575</xdr:rowOff>
    </xdr:from>
    <xdr:to>
      <xdr:col>25</xdr:col>
      <xdr:colOff>600075</xdr:colOff>
      <xdr:row>69</xdr:row>
      <xdr:rowOff>114300</xdr:rowOff>
    </xdr:to>
    <xdr:graphicFrame>
      <xdr:nvGraphicFramePr>
        <xdr:cNvPr id="2" name="Chart 9"/>
        <xdr:cNvGraphicFramePr/>
      </xdr:nvGraphicFramePr>
      <xdr:xfrm>
        <a:off x="7953375" y="6181725"/>
        <a:ext cx="7886700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238125</xdr:colOff>
      <xdr:row>0</xdr:row>
      <xdr:rowOff>66675</xdr:rowOff>
    </xdr:from>
    <xdr:to>
      <xdr:col>38</xdr:col>
      <xdr:colOff>38100</xdr:colOff>
      <xdr:row>35</xdr:row>
      <xdr:rowOff>85725</xdr:rowOff>
    </xdr:to>
    <xdr:graphicFrame>
      <xdr:nvGraphicFramePr>
        <xdr:cNvPr id="3" name="Chart 11"/>
        <xdr:cNvGraphicFramePr/>
      </xdr:nvGraphicFramePr>
      <xdr:xfrm>
        <a:off x="16087725" y="66675"/>
        <a:ext cx="7191375" cy="568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st_and_Channel_Summary.sel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rips\module_production_testing\BarrelModuleStatus\BarrelModuleStatusUSA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eakage curr plots"/>
      <sheetName val="leakage curr"/>
      <sheetName val="T1-T2"/>
      <sheetName val="008-030"/>
      <sheetName val="031-050"/>
      <sheetName val="051-070"/>
      <sheetName val="071-090"/>
      <sheetName val="091-110"/>
      <sheetName val="111-130"/>
      <sheetName val="131-150"/>
      <sheetName val="plots"/>
      <sheetName val="Wafers"/>
      <sheetName val="misc"/>
      <sheetName val="Wafer Lot Info"/>
      <sheetName val="Channel Map"/>
    </sheetNames>
    <sheetDataSet>
      <sheetData sheetId="1">
        <row r="4">
          <cell r="B4" t="str">
            <v>P2</v>
          </cell>
          <cell r="C4" t="str">
            <v>P4</v>
          </cell>
          <cell r="D4" t="str">
            <v>P3</v>
          </cell>
          <cell r="E4" t="str">
            <v>P6</v>
          </cell>
          <cell r="F4" t="str">
            <v>P7</v>
          </cell>
          <cell r="G4" t="str">
            <v>P8</v>
          </cell>
          <cell r="H4" t="str">
            <v>P14</v>
          </cell>
          <cell r="I4" t="str">
            <v>P9</v>
          </cell>
          <cell r="J4" t="str">
            <v>P10</v>
          </cell>
          <cell r="K4" t="str">
            <v>P11</v>
          </cell>
          <cell r="L4" t="str">
            <v>P12</v>
          </cell>
          <cell r="M4" t="str">
            <v>P15</v>
          </cell>
          <cell r="N4" t="str">
            <v>P13</v>
          </cell>
          <cell r="O4" t="str">
            <v>P20</v>
          </cell>
          <cell r="P4" t="str">
            <v>P24</v>
          </cell>
          <cell r="Q4" t="str">
            <v>P18</v>
          </cell>
          <cell r="R4" t="str">
            <v>P28</v>
          </cell>
          <cell r="S4" t="str">
            <v>P29</v>
          </cell>
          <cell r="T4" t="str">
            <v>P16</v>
          </cell>
          <cell r="U4" t="str">
            <v>P17</v>
          </cell>
          <cell r="V4" t="str">
            <v>P19</v>
          </cell>
          <cell r="W4" t="str">
            <v>P23</v>
          </cell>
          <cell r="X4" t="str">
            <v>P27</v>
          </cell>
          <cell r="Y4" t="str">
            <v>P31</v>
          </cell>
        </row>
        <row r="5">
          <cell r="A5">
            <v>25</v>
          </cell>
          <cell r="B5">
            <v>0.328</v>
          </cell>
          <cell r="C5">
            <v>0.061</v>
          </cell>
          <cell r="D5">
            <v>0.061</v>
          </cell>
          <cell r="E5">
            <v>0.205</v>
          </cell>
          <cell r="F5">
            <v>0.092</v>
          </cell>
          <cell r="G5">
            <v>0.01</v>
          </cell>
          <cell r="H5">
            <v>0.143</v>
          </cell>
          <cell r="I5">
            <v>0.061</v>
          </cell>
          <cell r="J5">
            <v>0.092</v>
          </cell>
          <cell r="K5">
            <v>0.123</v>
          </cell>
          <cell r="L5">
            <v>0.164</v>
          </cell>
          <cell r="M5">
            <v>0.113</v>
          </cell>
          <cell r="N5">
            <v>0.133</v>
          </cell>
          <cell r="O5">
            <v>0.061</v>
          </cell>
          <cell r="P5">
            <v>0.133</v>
          </cell>
          <cell r="Q5">
            <v>0.102</v>
          </cell>
          <cell r="R5">
            <v>0.205</v>
          </cell>
          <cell r="S5">
            <v>0.082</v>
          </cell>
          <cell r="T5">
            <v>0.174</v>
          </cell>
          <cell r="U5">
            <v>0.061</v>
          </cell>
          <cell r="V5">
            <v>0.061</v>
          </cell>
          <cell r="W5">
            <v>0.143</v>
          </cell>
          <cell r="X5">
            <v>0.061</v>
          </cell>
          <cell r="Y5">
            <v>0.072</v>
          </cell>
        </row>
        <row r="6">
          <cell r="A6">
            <v>50</v>
          </cell>
          <cell r="B6">
            <v>0.451</v>
          </cell>
          <cell r="C6">
            <v>0.082</v>
          </cell>
          <cell r="D6">
            <v>0.082</v>
          </cell>
          <cell r="E6">
            <v>0.359</v>
          </cell>
          <cell r="F6">
            <v>0.123</v>
          </cell>
          <cell r="G6">
            <v>0.184</v>
          </cell>
          <cell r="H6">
            <v>0.184</v>
          </cell>
          <cell r="I6">
            <v>0.082</v>
          </cell>
          <cell r="J6">
            <v>0.133</v>
          </cell>
          <cell r="K6">
            <v>0.164</v>
          </cell>
          <cell r="L6">
            <v>0.236</v>
          </cell>
          <cell r="M6">
            <v>0.123</v>
          </cell>
          <cell r="N6">
            <v>0.164</v>
          </cell>
          <cell r="O6">
            <v>0.092</v>
          </cell>
          <cell r="P6">
            <v>0.154</v>
          </cell>
          <cell r="Q6">
            <v>0.123</v>
          </cell>
          <cell r="R6">
            <v>0.287</v>
          </cell>
          <cell r="S6">
            <v>0.102</v>
          </cell>
          <cell r="T6">
            <v>0.205</v>
          </cell>
          <cell r="U6">
            <v>0.072</v>
          </cell>
          <cell r="V6">
            <v>0.082</v>
          </cell>
          <cell r="W6">
            <v>0.164</v>
          </cell>
          <cell r="X6">
            <v>0.072</v>
          </cell>
          <cell r="Y6">
            <v>0.092</v>
          </cell>
        </row>
        <row r="7">
          <cell r="A7">
            <v>75</v>
          </cell>
          <cell r="B7">
            <v>0.543</v>
          </cell>
          <cell r="C7">
            <v>0.092</v>
          </cell>
          <cell r="D7">
            <v>0.092</v>
          </cell>
          <cell r="E7">
            <v>0.441</v>
          </cell>
          <cell r="F7">
            <v>0.133</v>
          </cell>
          <cell r="G7">
            <v>0.236</v>
          </cell>
          <cell r="H7">
            <v>0.205</v>
          </cell>
          <cell r="I7">
            <v>0.102</v>
          </cell>
          <cell r="J7">
            <v>0.164</v>
          </cell>
          <cell r="K7">
            <v>0.195</v>
          </cell>
          <cell r="L7">
            <v>0.297</v>
          </cell>
          <cell r="N7">
            <v>0.184</v>
          </cell>
          <cell r="O7">
            <v>0.102</v>
          </cell>
          <cell r="Q7">
            <v>0.143</v>
          </cell>
          <cell r="U7">
            <v>0.082</v>
          </cell>
          <cell r="V7">
            <v>0.082</v>
          </cell>
          <cell r="W7">
            <v>0.195</v>
          </cell>
          <cell r="Y7">
            <v>0.102</v>
          </cell>
        </row>
        <row r="8">
          <cell r="A8">
            <v>100</v>
          </cell>
          <cell r="B8">
            <v>0.615</v>
          </cell>
          <cell r="C8">
            <v>0.102</v>
          </cell>
          <cell r="D8">
            <v>0.123</v>
          </cell>
          <cell r="E8">
            <v>0.533</v>
          </cell>
          <cell r="F8">
            <v>0.154</v>
          </cell>
          <cell r="G8">
            <v>0.277</v>
          </cell>
          <cell r="H8">
            <v>0.236</v>
          </cell>
          <cell r="I8">
            <v>0.113</v>
          </cell>
          <cell r="J8">
            <v>0.205</v>
          </cell>
          <cell r="K8">
            <v>0.215</v>
          </cell>
          <cell r="L8">
            <v>0.348</v>
          </cell>
          <cell r="M8">
            <v>0.174</v>
          </cell>
          <cell r="N8">
            <v>0.205</v>
          </cell>
          <cell r="O8">
            <v>0.123</v>
          </cell>
          <cell r="P8">
            <v>0.215</v>
          </cell>
          <cell r="Q8">
            <v>0.174</v>
          </cell>
          <cell r="R8">
            <v>0.779</v>
          </cell>
          <cell r="S8">
            <v>0.143</v>
          </cell>
          <cell r="T8">
            <v>0.256</v>
          </cell>
          <cell r="U8">
            <v>0.102</v>
          </cell>
          <cell r="V8">
            <v>0.113</v>
          </cell>
          <cell r="W8">
            <v>0.215</v>
          </cell>
          <cell r="X8">
            <v>0.102</v>
          </cell>
          <cell r="Y8">
            <v>0.113</v>
          </cell>
        </row>
        <row r="9">
          <cell r="A9">
            <v>125</v>
          </cell>
          <cell r="B9">
            <v>0.707</v>
          </cell>
          <cell r="C9">
            <v>0.113</v>
          </cell>
          <cell r="D9">
            <v>0.133</v>
          </cell>
          <cell r="E9">
            <v>0.615</v>
          </cell>
          <cell r="F9">
            <v>0.164</v>
          </cell>
          <cell r="G9">
            <v>0.328</v>
          </cell>
          <cell r="H9">
            <v>0.256</v>
          </cell>
          <cell r="I9">
            <v>0.113</v>
          </cell>
          <cell r="J9">
            <v>0.246</v>
          </cell>
          <cell r="K9">
            <v>0.236</v>
          </cell>
          <cell r="L9">
            <v>0.379</v>
          </cell>
          <cell r="N9">
            <v>0.225</v>
          </cell>
          <cell r="O9">
            <v>0.133</v>
          </cell>
          <cell r="Q9">
            <v>0.195</v>
          </cell>
          <cell r="U9">
            <v>0.102</v>
          </cell>
          <cell r="V9">
            <v>0.113</v>
          </cell>
          <cell r="W9">
            <v>0.246</v>
          </cell>
          <cell r="Y9">
            <v>0.133</v>
          </cell>
        </row>
        <row r="10">
          <cell r="A10">
            <v>150</v>
          </cell>
          <cell r="B10">
            <v>0.779</v>
          </cell>
          <cell r="C10">
            <v>0.133</v>
          </cell>
          <cell r="D10">
            <v>0.143</v>
          </cell>
          <cell r="E10">
            <v>0.717</v>
          </cell>
          <cell r="F10">
            <v>0.184</v>
          </cell>
          <cell r="G10">
            <v>0.369</v>
          </cell>
          <cell r="H10">
            <v>0.266</v>
          </cell>
          <cell r="I10">
            <v>0.123</v>
          </cell>
          <cell r="J10">
            <v>0.277</v>
          </cell>
          <cell r="K10">
            <v>0.236</v>
          </cell>
          <cell r="L10">
            <v>0.43</v>
          </cell>
          <cell r="M10">
            <v>0.195</v>
          </cell>
          <cell r="N10">
            <v>0.236</v>
          </cell>
          <cell r="O10">
            <v>0.133</v>
          </cell>
          <cell r="P10">
            <v>0.256</v>
          </cell>
          <cell r="Q10">
            <v>0.215</v>
          </cell>
          <cell r="R10">
            <v>2.286</v>
          </cell>
          <cell r="S10">
            <v>0.174</v>
          </cell>
          <cell r="T10">
            <v>0.287</v>
          </cell>
          <cell r="U10">
            <v>0.123</v>
          </cell>
          <cell r="V10">
            <v>0.133</v>
          </cell>
          <cell r="W10">
            <v>0.266</v>
          </cell>
          <cell r="X10">
            <v>0.123</v>
          </cell>
          <cell r="Y10">
            <v>0.143</v>
          </cell>
        </row>
        <row r="11">
          <cell r="A11">
            <v>175</v>
          </cell>
          <cell r="B11">
            <v>0.851</v>
          </cell>
          <cell r="C11">
            <v>0.133</v>
          </cell>
          <cell r="D11">
            <v>0.154</v>
          </cell>
          <cell r="E11">
            <v>0.799</v>
          </cell>
          <cell r="F11">
            <v>0.195</v>
          </cell>
          <cell r="G11">
            <v>0.41</v>
          </cell>
          <cell r="H11">
            <v>0.287</v>
          </cell>
          <cell r="I11">
            <v>0.133</v>
          </cell>
          <cell r="J11">
            <v>0.307</v>
          </cell>
          <cell r="K11">
            <v>0.256</v>
          </cell>
          <cell r="L11">
            <v>0.461</v>
          </cell>
          <cell r="N11">
            <v>0.246</v>
          </cell>
          <cell r="O11">
            <v>0.143</v>
          </cell>
          <cell r="Q11">
            <v>0.225</v>
          </cell>
          <cell r="U11">
            <v>0.123</v>
          </cell>
          <cell r="V11">
            <v>0.143</v>
          </cell>
          <cell r="W11">
            <v>0.297</v>
          </cell>
          <cell r="Y11">
            <v>0.143</v>
          </cell>
        </row>
        <row r="12">
          <cell r="A12">
            <v>200</v>
          </cell>
          <cell r="B12">
            <v>0.933</v>
          </cell>
          <cell r="C12">
            <v>0.143</v>
          </cell>
          <cell r="D12">
            <v>0.174</v>
          </cell>
          <cell r="E12">
            <v>0.881</v>
          </cell>
          <cell r="F12">
            <v>0.205</v>
          </cell>
          <cell r="G12">
            <v>0.461</v>
          </cell>
          <cell r="H12">
            <v>0.297</v>
          </cell>
          <cell r="I12">
            <v>0.143</v>
          </cell>
          <cell r="J12">
            <v>0.348</v>
          </cell>
          <cell r="K12">
            <v>0.266</v>
          </cell>
          <cell r="L12">
            <v>0.502</v>
          </cell>
          <cell r="M12">
            <v>0.225</v>
          </cell>
          <cell r="N12">
            <v>0.266</v>
          </cell>
          <cell r="O12">
            <v>0.154</v>
          </cell>
          <cell r="P12">
            <v>0.307</v>
          </cell>
          <cell r="Q12">
            <v>0.246</v>
          </cell>
          <cell r="R12">
            <v>5.074</v>
          </cell>
          <cell r="S12">
            <v>0.184</v>
          </cell>
          <cell r="T12">
            <v>0.328</v>
          </cell>
          <cell r="U12">
            <v>0.133</v>
          </cell>
          <cell r="V12">
            <v>0.143</v>
          </cell>
          <cell r="W12">
            <v>0.318</v>
          </cell>
          <cell r="X12">
            <v>0.143</v>
          </cell>
          <cell r="Y12">
            <v>0.154</v>
          </cell>
        </row>
        <row r="13">
          <cell r="A13">
            <v>225</v>
          </cell>
          <cell r="B13">
            <v>1.004</v>
          </cell>
          <cell r="C13">
            <v>0.164</v>
          </cell>
          <cell r="D13">
            <v>0.184</v>
          </cell>
          <cell r="E13">
            <v>0.974</v>
          </cell>
          <cell r="F13">
            <v>0.225</v>
          </cell>
          <cell r="G13">
            <v>0.502</v>
          </cell>
          <cell r="H13">
            <v>0.318</v>
          </cell>
          <cell r="I13">
            <v>0.143</v>
          </cell>
          <cell r="J13">
            <v>0.379</v>
          </cell>
          <cell r="K13">
            <v>0.277</v>
          </cell>
          <cell r="L13">
            <v>0.523</v>
          </cell>
          <cell r="N13">
            <v>0.277</v>
          </cell>
          <cell r="O13">
            <v>0.164</v>
          </cell>
          <cell r="Q13">
            <v>0.256</v>
          </cell>
          <cell r="U13">
            <v>0.143</v>
          </cell>
          <cell r="V13">
            <v>0.154</v>
          </cell>
          <cell r="W13">
            <v>0.359</v>
          </cell>
          <cell r="Y13">
            <v>0.164</v>
          </cell>
        </row>
        <row r="14">
          <cell r="A14">
            <v>250</v>
          </cell>
          <cell r="B14">
            <v>1.076</v>
          </cell>
          <cell r="C14">
            <v>0.164</v>
          </cell>
          <cell r="D14">
            <v>0.195</v>
          </cell>
          <cell r="E14">
            <v>1.056</v>
          </cell>
          <cell r="F14">
            <v>0.236</v>
          </cell>
          <cell r="G14">
            <v>0.543</v>
          </cell>
          <cell r="H14">
            <v>0.328</v>
          </cell>
          <cell r="I14">
            <v>0.164</v>
          </cell>
          <cell r="J14">
            <v>0.41</v>
          </cell>
          <cell r="K14">
            <v>0.287</v>
          </cell>
          <cell r="L14">
            <v>0.543</v>
          </cell>
          <cell r="M14">
            <v>0.246</v>
          </cell>
          <cell r="N14">
            <v>0.287</v>
          </cell>
          <cell r="O14">
            <v>0.164</v>
          </cell>
          <cell r="P14">
            <v>0.338</v>
          </cell>
          <cell r="Q14">
            <v>0.266</v>
          </cell>
          <cell r="S14">
            <v>0.215</v>
          </cell>
          <cell r="T14">
            <v>0.359</v>
          </cell>
          <cell r="U14">
            <v>0.154</v>
          </cell>
          <cell r="V14">
            <v>0.154</v>
          </cell>
          <cell r="W14">
            <v>0.379</v>
          </cell>
          <cell r="X14">
            <v>0.154</v>
          </cell>
          <cell r="Y14">
            <v>0.174</v>
          </cell>
        </row>
        <row r="15">
          <cell r="A15">
            <v>275</v>
          </cell>
          <cell r="B15">
            <v>1.148</v>
          </cell>
          <cell r="C15">
            <v>0.174</v>
          </cell>
          <cell r="D15">
            <v>0.205</v>
          </cell>
          <cell r="E15">
            <v>1.138</v>
          </cell>
          <cell r="F15">
            <v>0.236</v>
          </cell>
          <cell r="G15">
            <v>0.574</v>
          </cell>
          <cell r="H15">
            <v>0.338</v>
          </cell>
          <cell r="I15">
            <v>0.164</v>
          </cell>
          <cell r="J15">
            <v>0.43</v>
          </cell>
          <cell r="K15">
            <v>0.287</v>
          </cell>
          <cell r="L15">
            <v>0.574</v>
          </cell>
          <cell r="N15">
            <v>0.297</v>
          </cell>
          <cell r="O15">
            <v>0.174</v>
          </cell>
          <cell r="Q15">
            <v>0.277</v>
          </cell>
          <cell r="U15">
            <v>0.154</v>
          </cell>
          <cell r="V15">
            <v>0.174</v>
          </cell>
          <cell r="W15">
            <v>0.461</v>
          </cell>
          <cell r="Y15">
            <v>0.184</v>
          </cell>
        </row>
        <row r="16">
          <cell r="A16">
            <v>300</v>
          </cell>
          <cell r="B16">
            <v>1.22</v>
          </cell>
          <cell r="C16">
            <v>0.184</v>
          </cell>
          <cell r="D16">
            <v>0.225</v>
          </cell>
          <cell r="E16">
            <v>1.209</v>
          </cell>
          <cell r="F16">
            <v>0.246</v>
          </cell>
          <cell r="G16">
            <v>0.605</v>
          </cell>
          <cell r="H16">
            <v>0.348</v>
          </cell>
          <cell r="I16">
            <v>0.164</v>
          </cell>
          <cell r="J16">
            <v>0.461</v>
          </cell>
          <cell r="K16">
            <v>0.297</v>
          </cell>
          <cell r="L16">
            <v>0.594</v>
          </cell>
          <cell r="M16">
            <v>0.256</v>
          </cell>
          <cell r="N16">
            <v>0.307</v>
          </cell>
          <cell r="O16">
            <v>0.184</v>
          </cell>
          <cell r="P16">
            <v>0.379</v>
          </cell>
          <cell r="Q16">
            <v>0.297</v>
          </cell>
          <cell r="S16">
            <v>0.225</v>
          </cell>
          <cell r="T16">
            <v>0.389</v>
          </cell>
          <cell r="U16">
            <v>0.164</v>
          </cell>
          <cell r="V16">
            <v>0.184</v>
          </cell>
          <cell r="W16">
            <v>0.625</v>
          </cell>
          <cell r="X16">
            <v>0.164</v>
          </cell>
          <cell r="Y16">
            <v>0.184</v>
          </cell>
        </row>
        <row r="17">
          <cell r="A17">
            <v>325</v>
          </cell>
          <cell r="B17">
            <v>1.291</v>
          </cell>
          <cell r="C17">
            <v>0.184</v>
          </cell>
          <cell r="D17">
            <v>0.236</v>
          </cell>
          <cell r="E17">
            <v>1.271</v>
          </cell>
          <cell r="F17">
            <v>0.256</v>
          </cell>
          <cell r="G17">
            <v>0.635</v>
          </cell>
          <cell r="H17">
            <v>0.359</v>
          </cell>
          <cell r="I17">
            <v>0.174</v>
          </cell>
          <cell r="J17">
            <v>0.482</v>
          </cell>
          <cell r="K17">
            <v>0.307</v>
          </cell>
          <cell r="L17">
            <v>0.615</v>
          </cell>
          <cell r="N17">
            <v>0.318</v>
          </cell>
          <cell r="O17">
            <v>0.184</v>
          </cell>
          <cell r="Q17">
            <v>0.297</v>
          </cell>
          <cell r="U17">
            <v>0.174</v>
          </cell>
          <cell r="V17">
            <v>0.184</v>
          </cell>
          <cell r="W17">
            <v>0.471</v>
          </cell>
          <cell r="Y17">
            <v>0.184</v>
          </cell>
        </row>
        <row r="18">
          <cell r="A18">
            <v>350</v>
          </cell>
          <cell r="B18">
            <v>1.373</v>
          </cell>
          <cell r="C18">
            <v>0.195</v>
          </cell>
          <cell r="D18">
            <v>0.246</v>
          </cell>
          <cell r="E18">
            <v>1.332</v>
          </cell>
          <cell r="F18">
            <v>0.266</v>
          </cell>
          <cell r="G18">
            <v>0.666</v>
          </cell>
          <cell r="H18">
            <v>0.328</v>
          </cell>
          <cell r="I18">
            <v>0.184</v>
          </cell>
          <cell r="J18">
            <v>0.502</v>
          </cell>
          <cell r="K18">
            <v>0.318</v>
          </cell>
          <cell r="L18">
            <v>0.635</v>
          </cell>
          <cell r="M18">
            <v>0.277</v>
          </cell>
          <cell r="N18">
            <v>0.369</v>
          </cell>
          <cell r="O18">
            <v>0.184</v>
          </cell>
          <cell r="P18">
            <v>0.41</v>
          </cell>
          <cell r="Q18">
            <v>0.318</v>
          </cell>
          <cell r="S18">
            <v>0.246</v>
          </cell>
          <cell r="T18">
            <v>0.41</v>
          </cell>
          <cell r="U18">
            <v>0.174</v>
          </cell>
          <cell r="V18">
            <v>0.184</v>
          </cell>
          <cell r="W18">
            <v>0.635</v>
          </cell>
          <cell r="X18">
            <v>0.174</v>
          </cell>
          <cell r="Y18">
            <v>0.195</v>
          </cell>
        </row>
        <row r="19">
          <cell r="A19">
            <v>375</v>
          </cell>
          <cell r="B19">
            <v>1.435</v>
          </cell>
          <cell r="C19">
            <v>0.205</v>
          </cell>
          <cell r="D19">
            <v>0.256</v>
          </cell>
          <cell r="E19">
            <v>1.373</v>
          </cell>
          <cell r="F19">
            <v>0.266</v>
          </cell>
          <cell r="G19">
            <v>0.676</v>
          </cell>
          <cell r="H19">
            <v>0.379</v>
          </cell>
          <cell r="I19">
            <v>1.117</v>
          </cell>
          <cell r="J19">
            <v>0.512</v>
          </cell>
          <cell r="K19">
            <v>0.318</v>
          </cell>
          <cell r="L19">
            <v>0.656</v>
          </cell>
          <cell r="N19">
            <v>0.338</v>
          </cell>
          <cell r="O19">
            <v>0.195</v>
          </cell>
          <cell r="Q19">
            <v>0.328</v>
          </cell>
          <cell r="U19">
            <v>0.184</v>
          </cell>
          <cell r="V19">
            <v>0.195</v>
          </cell>
          <cell r="W19">
            <v>0.533</v>
          </cell>
          <cell r="Y19">
            <v>0.205</v>
          </cell>
        </row>
        <row r="20">
          <cell r="A20">
            <v>400</v>
          </cell>
          <cell r="B20">
            <v>1.496</v>
          </cell>
          <cell r="C20">
            <v>0.215</v>
          </cell>
          <cell r="D20">
            <v>0.266</v>
          </cell>
          <cell r="E20">
            <v>1.384</v>
          </cell>
          <cell r="F20">
            <v>0.277</v>
          </cell>
          <cell r="G20">
            <v>0.697</v>
          </cell>
          <cell r="H20">
            <v>0.379</v>
          </cell>
          <cell r="I20">
            <v>7.103</v>
          </cell>
          <cell r="J20">
            <v>0.533</v>
          </cell>
          <cell r="K20">
            <v>0.328</v>
          </cell>
          <cell r="L20">
            <v>0.687</v>
          </cell>
          <cell r="M20">
            <v>0.287</v>
          </cell>
          <cell r="N20">
            <v>0.348</v>
          </cell>
          <cell r="O20">
            <v>0.195</v>
          </cell>
          <cell r="P20">
            <v>0.43</v>
          </cell>
          <cell r="Q20">
            <v>0.328</v>
          </cell>
          <cell r="S20">
            <v>0.389</v>
          </cell>
          <cell r="T20">
            <v>0.43</v>
          </cell>
          <cell r="U20">
            <v>0.195</v>
          </cell>
          <cell r="V20">
            <v>0.205</v>
          </cell>
          <cell r="W20">
            <v>0.615</v>
          </cell>
          <cell r="X20">
            <v>0.195</v>
          </cell>
          <cell r="Y20">
            <v>0.215</v>
          </cell>
        </row>
        <row r="21">
          <cell r="A21">
            <v>425</v>
          </cell>
          <cell r="B21">
            <v>1.568</v>
          </cell>
          <cell r="C21">
            <v>0.225</v>
          </cell>
          <cell r="D21">
            <v>0.277</v>
          </cell>
          <cell r="E21">
            <v>1.425</v>
          </cell>
          <cell r="F21">
            <v>0.287</v>
          </cell>
          <cell r="G21">
            <v>0.707</v>
          </cell>
          <cell r="H21">
            <v>0.389</v>
          </cell>
          <cell r="J21">
            <v>0.553</v>
          </cell>
          <cell r="K21">
            <v>0.338</v>
          </cell>
          <cell r="L21">
            <v>0.707</v>
          </cell>
          <cell r="N21">
            <v>0.379</v>
          </cell>
          <cell r="O21">
            <v>0.205</v>
          </cell>
          <cell r="Q21">
            <v>0.338</v>
          </cell>
          <cell r="U21">
            <v>0.195</v>
          </cell>
          <cell r="V21">
            <v>0.225</v>
          </cell>
          <cell r="W21">
            <v>0.687</v>
          </cell>
          <cell r="Y21">
            <v>0.256</v>
          </cell>
        </row>
        <row r="22">
          <cell r="A22">
            <v>450</v>
          </cell>
          <cell r="B22">
            <v>1.64</v>
          </cell>
          <cell r="C22">
            <v>0.236</v>
          </cell>
          <cell r="D22">
            <v>0.287</v>
          </cell>
          <cell r="E22">
            <v>1.486</v>
          </cell>
          <cell r="F22">
            <v>0.297</v>
          </cell>
          <cell r="G22">
            <v>0.717</v>
          </cell>
          <cell r="H22">
            <v>0.4</v>
          </cell>
          <cell r="J22">
            <v>0.564</v>
          </cell>
          <cell r="K22">
            <v>0.338</v>
          </cell>
          <cell r="L22">
            <v>0.728</v>
          </cell>
          <cell r="M22">
            <v>0.307</v>
          </cell>
          <cell r="N22">
            <v>0.379</v>
          </cell>
          <cell r="O22">
            <v>0.205</v>
          </cell>
          <cell r="P22">
            <v>0.451</v>
          </cell>
          <cell r="Q22">
            <v>0.348</v>
          </cell>
          <cell r="S22">
            <v>1.64</v>
          </cell>
          <cell r="T22">
            <v>0.451</v>
          </cell>
          <cell r="U22">
            <v>0.205</v>
          </cell>
          <cell r="V22">
            <v>2.193</v>
          </cell>
          <cell r="W22">
            <v>0.728</v>
          </cell>
          <cell r="X22">
            <v>0.205</v>
          </cell>
          <cell r="Y22">
            <v>0.512</v>
          </cell>
        </row>
        <row r="23">
          <cell r="A23">
            <v>475</v>
          </cell>
          <cell r="B23">
            <v>1.712</v>
          </cell>
          <cell r="C23">
            <v>0.246</v>
          </cell>
          <cell r="D23">
            <v>0.297</v>
          </cell>
          <cell r="E23">
            <v>1.671</v>
          </cell>
          <cell r="F23">
            <v>0.307</v>
          </cell>
          <cell r="G23">
            <v>0.728</v>
          </cell>
          <cell r="H23">
            <v>0.42</v>
          </cell>
          <cell r="J23">
            <v>0.574</v>
          </cell>
          <cell r="K23">
            <v>0.666</v>
          </cell>
          <cell r="L23">
            <v>0.748</v>
          </cell>
          <cell r="N23">
            <v>0.389</v>
          </cell>
          <cell r="O23">
            <v>0.205</v>
          </cell>
          <cell r="Q23">
            <v>0.359</v>
          </cell>
          <cell r="U23">
            <v>0.215</v>
          </cell>
          <cell r="V23">
            <v>6.078</v>
          </cell>
          <cell r="W23">
            <v>0.799</v>
          </cell>
          <cell r="Y23">
            <v>1.179</v>
          </cell>
        </row>
        <row r="24">
          <cell r="A24">
            <v>500</v>
          </cell>
          <cell r="B24">
            <v>1.783</v>
          </cell>
          <cell r="C24">
            <v>0.256</v>
          </cell>
          <cell r="D24">
            <v>0.318</v>
          </cell>
          <cell r="E24">
            <v>2.234</v>
          </cell>
          <cell r="F24">
            <v>0.307</v>
          </cell>
          <cell r="G24">
            <v>0.738</v>
          </cell>
          <cell r="H24">
            <v>0.482</v>
          </cell>
          <cell r="J24">
            <v>0.594</v>
          </cell>
          <cell r="K24">
            <v>2.89</v>
          </cell>
          <cell r="L24">
            <v>0.779</v>
          </cell>
          <cell r="M24">
            <v>0.318</v>
          </cell>
          <cell r="N24">
            <v>0.4</v>
          </cell>
          <cell r="O24">
            <v>0.215</v>
          </cell>
          <cell r="P24">
            <v>0.471</v>
          </cell>
          <cell r="Q24">
            <v>0.359</v>
          </cell>
          <cell r="S24">
            <v>3.946</v>
          </cell>
          <cell r="T24">
            <v>0.471</v>
          </cell>
          <cell r="U24">
            <v>0.225</v>
          </cell>
          <cell r="W24">
            <v>0.953</v>
          </cell>
          <cell r="X24">
            <v>0.225</v>
          </cell>
          <cell r="Y24">
            <v>2.46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egories definition"/>
      <sheetName val="Inventory"/>
      <sheetName val="Pipeline"/>
      <sheetName val="Categories"/>
      <sheetName val="forB5B6"/>
      <sheetName val="HOLD"/>
      <sheetName val="REWORK"/>
      <sheetName val="Scurves"/>
      <sheetName val="ASICstuffing"/>
      <sheetName val="ASICdefects"/>
      <sheetName val="ASICyie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atlas.lbl.gov/strips/modules/production/20220040200008/Traveler_Text_00008.txt" TargetMode="External" /><Relationship Id="rId2" Type="http://schemas.openxmlformats.org/officeDocument/2006/relationships/hyperlink" Target="http://www-atlas.lbl.gov/strips/modules/production/20220040200009/Traveler_Text_00009.txt" TargetMode="External" /><Relationship Id="rId3" Type="http://schemas.openxmlformats.org/officeDocument/2006/relationships/hyperlink" Target="http://www-atlas.lbl.gov/strips/modules/production/20220040200010/Traveler_Text_00010.txt" TargetMode="External" /><Relationship Id="rId4" Type="http://schemas.openxmlformats.org/officeDocument/2006/relationships/hyperlink" Target="http://www-atlas.lbl.gov/strips/modules/production/20220040200011/Traveler_Text_00011.txt" TargetMode="External" /><Relationship Id="rId5" Type="http://schemas.openxmlformats.org/officeDocument/2006/relationships/hyperlink" Target="http://www-atlas.lbl.gov/strips/modules/production/20220040200012/Traveler_Text_00012.txt" TargetMode="External" /><Relationship Id="rId6" Type="http://schemas.openxmlformats.org/officeDocument/2006/relationships/hyperlink" Target="http://www-atlas.lbl.gov/strips/modules/production/20220040200014/Traveler_Text_00014.txt" TargetMode="External" /><Relationship Id="rId7" Type="http://schemas.openxmlformats.org/officeDocument/2006/relationships/hyperlink" Target="http://www-atlas.lbl.gov/strips/modules/production/20220040200015/Traveler_Text_00015.txt" TargetMode="External" /><Relationship Id="rId8" Type="http://schemas.openxmlformats.org/officeDocument/2006/relationships/hyperlink" Target="http://www-atlas.lbl.gov/strips/modules/production/20220040200016/Traveler_Text_00016.txt" TargetMode="External" /><Relationship Id="rId9" Type="http://schemas.openxmlformats.org/officeDocument/2006/relationships/hyperlink" Target="http://www-atlas.lbl.gov/strips/modules/production/20220040200017/Traveler_Text_00017.txt" TargetMode="External" /><Relationship Id="rId10" Type="http://schemas.openxmlformats.org/officeDocument/2006/relationships/hyperlink" Target="http://www-atlas.lbl.gov/strips/modules/production/20220040200018/Traveler_Text_00018.txt" TargetMode="External" /><Relationship Id="rId11" Type="http://schemas.openxmlformats.org/officeDocument/2006/relationships/hyperlink" Target="http://www-atlas.lbl.gov/strips/modules/production/20220040200019/Traveler_Text_00019.txt" TargetMode="External" /><Relationship Id="rId12" Type="http://schemas.openxmlformats.org/officeDocument/2006/relationships/hyperlink" Target="http://www-atlas.lbl.gov/strips/modules/production/20220040200020/Traveler_Text_00020.txt" TargetMode="External" /><Relationship Id="rId13" Type="http://schemas.openxmlformats.org/officeDocument/2006/relationships/hyperlink" Target="http://www-atlas.lbl.gov/strips/modules/production/20220040200023/Traveler_Text_00023.txt" TargetMode="External" /><Relationship Id="rId14" Type="http://schemas.openxmlformats.org/officeDocument/2006/relationships/hyperlink" Target="http://www-atlas.lbl.gov/strips/modules/production/20220040200024/Traveler_Text_00024.txt" TargetMode="External" /><Relationship Id="rId15" Type="http://schemas.openxmlformats.org/officeDocument/2006/relationships/hyperlink" Target="http://www-atlas.lbl.gov/strips/modules/production/20220040200025/Traveler_Text_00025.txt" TargetMode="External" /><Relationship Id="rId16" Type="http://schemas.openxmlformats.org/officeDocument/2006/relationships/hyperlink" Target="http://www-atlas.lbl.gov/strips/modules/production/20220040200026/Traveler_Text_00026.txt" TargetMode="External" /><Relationship Id="rId17" Type="http://schemas.openxmlformats.org/officeDocument/2006/relationships/hyperlink" Target="http://www-atlas.lbl.gov/strips/modules/production/20220040200027/Traveler_Text_00027.txt" TargetMode="External" /><Relationship Id="rId18" Type="http://schemas.openxmlformats.org/officeDocument/2006/relationships/hyperlink" Target="http://www-atlas.lbl.gov/strips/modules/production/20220040200028/Traveler_Text_00028.txt" TargetMode="External" /><Relationship Id="rId19" Type="http://schemas.openxmlformats.org/officeDocument/2006/relationships/hyperlink" Target="http://www-atlas.lbl.gov/strips/modules/production/20220040200030/Traveler_Text_00030.txt" TargetMode="External" /><Relationship Id="rId20" Type="http://schemas.openxmlformats.org/officeDocument/2006/relationships/hyperlink" Target="http://www-atlas.lbl.gov/strips/modules/production/20220040200032/Traveler_Text_00032.txt" TargetMode="External" /><Relationship Id="rId21" Type="http://schemas.openxmlformats.org/officeDocument/2006/relationships/hyperlink" Target="http://www-atlas.lbl.gov/strips/modules/production/20220040200033/Traveler_Text_00033.txt" TargetMode="External" /><Relationship Id="rId22" Type="http://schemas.openxmlformats.org/officeDocument/2006/relationships/hyperlink" Target="http://www-atlas.lbl.gov/strips/modules/production/20220040200034/Traveler_Text_00034.txt" TargetMode="External" /><Relationship Id="rId23" Type="http://schemas.openxmlformats.org/officeDocument/2006/relationships/hyperlink" Target="http://www-atlas.lbl.gov/strips/modules/production/20220040200036/Traveler_Text_00036.txt" TargetMode="External" /><Relationship Id="rId24" Type="http://schemas.openxmlformats.org/officeDocument/2006/relationships/hyperlink" Target="http://www-atlas.lbl.gov/strips/modules/production/20220040200037/Traveler_Text_00037.txt" TargetMode="External" /><Relationship Id="rId25" Type="http://schemas.openxmlformats.org/officeDocument/2006/relationships/hyperlink" Target="http://www-atlas.lbl.gov/strips/modules/production/20220040200038/Traveler_Text_00038.txt" TargetMode="External" /><Relationship Id="rId26" Type="http://schemas.openxmlformats.org/officeDocument/2006/relationships/hyperlink" Target="http://www-atlas.lbl.gov/strips/modules/production/20220040200040/Traveler_Text_00040.txt" TargetMode="External" /><Relationship Id="rId27" Type="http://schemas.openxmlformats.org/officeDocument/2006/relationships/hyperlink" Target="http://www-atlas.lbl.gov/strips/modules/production/20220040200041/Traveler_Text_00041.txt" TargetMode="External" /><Relationship Id="rId28" Type="http://schemas.openxmlformats.org/officeDocument/2006/relationships/hyperlink" Target="http://www-atlas.lbl.gov/strips/modules/production/20220040200042/Traveler_Text_00042.txt" TargetMode="External" /><Relationship Id="rId29" Type="http://schemas.openxmlformats.org/officeDocument/2006/relationships/hyperlink" Target="http://www-atlas.lbl.gov/strips/modules/production/20220040200043/Traveler_Text_00043.txt" TargetMode="External" /><Relationship Id="rId30" Type="http://schemas.openxmlformats.org/officeDocument/2006/relationships/hyperlink" Target="http://www-atlas.lbl.gov/strips/modules/production/20220040200044/Traveler_Text_00044.txt" TargetMode="External" /><Relationship Id="rId31" Type="http://schemas.openxmlformats.org/officeDocument/2006/relationships/hyperlink" Target="http://www-atlas.lbl.gov/strips/modules/production/20220040200045/Traveler_Text_00045.txt" TargetMode="External" /><Relationship Id="rId32" Type="http://schemas.openxmlformats.org/officeDocument/2006/relationships/hyperlink" Target="http://www-atlas.lbl.gov/strips/modules/production/20220040200048/Traveler_Text_00048.txt" TargetMode="External" /><Relationship Id="rId33" Type="http://schemas.openxmlformats.org/officeDocument/2006/relationships/hyperlink" Target="http://www-atlas.lbl.gov/strips/modules/production/20220040200049/Traveler_Text_00049.txt" TargetMode="External" /><Relationship Id="rId34" Type="http://schemas.openxmlformats.org/officeDocument/2006/relationships/hyperlink" Target="http://www-atlas.lbl.gov/strips/modules/production/20220040200051/Traveler_Text_00051.txt" TargetMode="External" /><Relationship Id="rId35" Type="http://schemas.openxmlformats.org/officeDocument/2006/relationships/hyperlink" Target="http://www-atlas.lbl.gov/strips/modules/production/20220040200053/Traveler_Text_00053.txt" TargetMode="External" /><Relationship Id="rId36" Type="http://schemas.openxmlformats.org/officeDocument/2006/relationships/hyperlink" Target="http://www-atlas.lbl.gov/strips/modules/production/20220040200057/Traveler_Text_00057.txt" TargetMode="External" /><Relationship Id="rId37" Type="http://schemas.openxmlformats.org/officeDocument/2006/relationships/hyperlink" Target="http://www-atlas.lbl.gov/strips/modules/production/20220040200061/Traveler_Text_00061.txt" TargetMode="External" /><Relationship Id="rId38" Type="http://schemas.openxmlformats.org/officeDocument/2006/relationships/hyperlink" Target="http://www-atlas.lbl.gov/strips/modules/production/20220040200062/Traveler_Text_00062.txt" TargetMode="External" /><Relationship Id="rId39" Type="http://schemas.openxmlformats.org/officeDocument/2006/relationships/hyperlink" Target="http://www-atlas.lbl.gov/strips/modules/production/20220040200063/Traveler_Text_00063.txt" TargetMode="External" /><Relationship Id="rId40" Type="http://schemas.openxmlformats.org/officeDocument/2006/relationships/hyperlink" Target="http://www-atlas.lbl.gov/strips/modules/production/20220040200065/Traveler_Text_00065.txt" TargetMode="External" /><Relationship Id="rId41" Type="http://schemas.openxmlformats.org/officeDocument/2006/relationships/hyperlink" Target="http://www-atlas.lbl.gov/strips/modules/production/20220040200069/Traveler_Text_00069.txt" TargetMode="External" /><Relationship Id="rId42" Type="http://schemas.openxmlformats.org/officeDocument/2006/relationships/hyperlink" Target="http://www-atlas.lbl.gov/strips/modules/production/20220040200070/Traveler_Text_00070.txt" TargetMode="External" /><Relationship Id="rId43" Type="http://schemas.openxmlformats.org/officeDocument/2006/relationships/hyperlink" Target="http://www-atlas.lbl.gov/strips/modules/production/20220040200071/Traveler_Text_00071.txt" TargetMode="External" /><Relationship Id="rId44" Type="http://schemas.openxmlformats.org/officeDocument/2006/relationships/hyperlink" Target="http://www-atlas.lbl.gov/strips/modules/production/20220040200072/Traveler_Text_00072.txt" TargetMode="External" /><Relationship Id="rId45" Type="http://schemas.openxmlformats.org/officeDocument/2006/relationships/hyperlink" Target="http://www-atlas.lbl.gov/strips/modules/production/20220040200074/Traveler_Text_00074.txt" TargetMode="External" /><Relationship Id="rId46" Type="http://schemas.openxmlformats.org/officeDocument/2006/relationships/hyperlink" Target="http://www-atlas.lbl.gov/strips/modules/production/20220040200075/Traveler_Text_00075.txt" TargetMode="External" /><Relationship Id="rId47" Type="http://schemas.openxmlformats.org/officeDocument/2006/relationships/hyperlink" Target="http://www-atlas.lbl.gov/strips/modules/production/20220040200076/Traveler_Text_00076.txt" TargetMode="External" /><Relationship Id="rId48" Type="http://schemas.openxmlformats.org/officeDocument/2006/relationships/hyperlink" Target="http://www-atlas.lbl.gov/strips/modules/production/20220040200077/Traveler_Text_00077.txt" TargetMode="External" /><Relationship Id="rId49" Type="http://schemas.openxmlformats.org/officeDocument/2006/relationships/hyperlink" Target="http://www-atlas.lbl.gov/strips/modules/production/20220040200078/Traveler_Text_00078.txt" TargetMode="External" /><Relationship Id="rId50" Type="http://schemas.openxmlformats.org/officeDocument/2006/relationships/hyperlink" Target="http://www-atlas.lbl.gov/strips/modules/production/20220040200079/Traveler_Text_00079.txt" TargetMode="External" /><Relationship Id="rId51" Type="http://schemas.openxmlformats.org/officeDocument/2006/relationships/hyperlink" Target="http://www-atlas.lbl.gov/strips/modules/production/20220040200080/Traveler_Text_00080.txt" TargetMode="External" /><Relationship Id="rId52" Type="http://schemas.openxmlformats.org/officeDocument/2006/relationships/hyperlink" Target="http://www-atlas.lbl.gov/strips/modules/production/20220040200081/Traveler_Text_00081.txt" TargetMode="External" /><Relationship Id="rId53" Type="http://schemas.openxmlformats.org/officeDocument/2006/relationships/hyperlink" Target="http://www-atlas.lbl.gov/strips/modules/production/20220040200082/Traveler_Text_00082.txt" TargetMode="External" /><Relationship Id="rId54" Type="http://schemas.openxmlformats.org/officeDocument/2006/relationships/hyperlink" Target="http://www-atlas.lbl.gov/strips/modules/production/20220040200083/Traveler_Text_00083.txt" TargetMode="External" /><Relationship Id="rId55" Type="http://schemas.openxmlformats.org/officeDocument/2006/relationships/hyperlink" Target="http://www-atlas.lbl.gov/strips/modules/production/20220040200084/Traveler_Text_00084.txt" TargetMode="External" /><Relationship Id="rId56" Type="http://schemas.openxmlformats.org/officeDocument/2006/relationships/hyperlink" Target="http://www-atlas.lbl.gov/strips/modules/production/20220040200089/Traveler_Text_00089.txt" TargetMode="External" /><Relationship Id="rId57" Type="http://schemas.openxmlformats.org/officeDocument/2006/relationships/hyperlink" Target="http://www-atlas.lbl.gov/strips/modules/production/20220040200085/Traveler_Text_00085.txt" TargetMode="External" /><Relationship Id="rId58" Type="http://schemas.openxmlformats.org/officeDocument/2006/relationships/hyperlink" Target="http://www-atlas.lbl.gov/strips/modules/production/20220040200086/Traveler_Text_00086.txt" TargetMode="External" /><Relationship Id="rId59" Type="http://schemas.openxmlformats.org/officeDocument/2006/relationships/hyperlink" Target="http://www-atlas.lbl.gov/strips/modules/production/20220040200090/Traveler_Text_00090.txt" TargetMode="External" /><Relationship Id="rId60" Type="http://schemas.openxmlformats.org/officeDocument/2006/relationships/hyperlink" Target="http://www-atlas.lbl.gov/strips/modules/production/20220040200091/Traveler_Text_00091.txt" TargetMode="External" /><Relationship Id="rId61" Type="http://schemas.openxmlformats.org/officeDocument/2006/relationships/hyperlink" Target="http://www-atlas.lbl.gov/strips/modules/production/20220040200092/Traveler_Text_00092.txt" TargetMode="External" /><Relationship Id="rId62" Type="http://schemas.openxmlformats.org/officeDocument/2006/relationships/hyperlink" Target="http://www-atlas.lbl.gov/strips/modules/production/20220040200095/Traveler_Text_00095.txt" TargetMode="External" /><Relationship Id="rId63" Type="http://schemas.openxmlformats.org/officeDocument/2006/relationships/hyperlink" Target="http://www-atlas.lbl.gov/strips/modules/production/20220040200088/Traveler_Text_00088.txt" TargetMode="External" /><Relationship Id="rId64" Type="http://schemas.openxmlformats.org/officeDocument/2006/relationships/hyperlink" Target="http://www-atlas.lbl.gov/strips/modules/production/20220040200073/Traveler_Text_00073.txt" TargetMode="External" /><Relationship Id="rId65" Type="http://schemas.openxmlformats.org/officeDocument/2006/relationships/hyperlink" Target="http://www-atlas.lbl.gov/strips/modules/production/20220040200159/Traveler_Text_00159.txt" TargetMode="External" /><Relationship Id="rId66" Type="http://schemas.openxmlformats.org/officeDocument/2006/relationships/hyperlink" Target="http://www-atlas.lbl.gov/strips/modules/production/20220040200094/Traveler_Text_00094.txt" TargetMode="External" /><Relationship Id="rId67" Type="http://schemas.openxmlformats.org/officeDocument/2006/relationships/hyperlink" Target="http://www-atlas.lbl.gov/strips/modules/production/20220040200115/Traveler_Text_00115.txt" TargetMode="External" /><Relationship Id="rId68" Type="http://schemas.openxmlformats.org/officeDocument/2006/relationships/hyperlink" Target="http://www-atlas.lbl.gov/strips/modules/production/20220040200093/Traveler_Text_00093.txt" TargetMode="External" /><Relationship Id="rId69" Type="http://schemas.openxmlformats.org/officeDocument/2006/relationships/hyperlink" Target="http://www-atlas.lbl.gov/strips/modules/production/20220040200087/Traveler_Text_00087.txt" TargetMode="External" /><Relationship Id="rId70" Type="http://schemas.openxmlformats.org/officeDocument/2006/relationships/hyperlink" Target="http://www-atlas.lbl.gov/strips/modules/production/20220040200097/Traveler_Text_00097.txt" TargetMode="External" /><Relationship Id="rId71" Type="http://schemas.openxmlformats.org/officeDocument/2006/relationships/hyperlink" Target="http://www-atlas.lbl.gov/strips/modules/production/20220040200139/Traveler_Text_00139.txt" TargetMode="External" /><Relationship Id="rId72" Type="http://schemas.openxmlformats.org/officeDocument/2006/relationships/hyperlink" Target="http://www-atlas.lbl.gov/strips/modules/production/20220040200013/Traveler_Text_00013.txt" TargetMode="External" /><Relationship Id="rId73" Type="http://schemas.openxmlformats.org/officeDocument/2006/relationships/hyperlink" Target="http://www-atlas.lbl.gov/strips/modules/production/20220040200142/Traveler_Text_00142.txt" TargetMode="External" /><Relationship Id="rId7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ct.ucsc.edu/~sct/hybrids.html" TargetMode="External" /><Relationship Id="rId2" Type="http://schemas.openxmlformats.org/officeDocument/2006/relationships/hyperlink" Target="http://www-atlas.lbl.gov/strips/modules/production/20220040200149/Traveler_Text_00149.txt" TargetMode="External" /><Relationship Id="rId3" Type="http://schemas.openxmlformats.org/officeDocument/2006/relationships/hyperlink" Target="http://www-atlas.lbl.gov/strips/modules/production/20220040200146/Traveler_Text_00146.txt" TargetMode="External" /><Relationship Id="rId4" Type="http://schemas.openxmlformats.org/officeDocument/2006/relationships/hyperlink" Target="http://www-atlas.lbl.gov/strips/modules/production/20220040200153/Traveler_Text_00153.txt" TargetMode="External" /><Relationship Id="rId5" Type="http://schemas.openxmlformats.org/officeDocument/2006/relationships/hyperlink" Target="http://www-atlas.lbl.gov/strips/modules/production/20220040200120/Traveler_Text_00120.txt" TargetMode="External" /><Relationship Id="rId6" Type="http://schemas.openxmlformats.org/officeDocument/2006/relationships/hyperlink" Target="http://www-atlas.lbl.gov/strips/modules/production/20220040200118/Traveler_Text_00118.txt" TargetMode="External" /><Relationship Id="rId7" Type="http://schemas.openxmlformats.org/officeDocument/2006/relationships/hyperlink" Target="http://www-atlas.lbl.gov/strips/modules/production/20220040200121/Traveler_Text_00121.txt" TargetMode="External" /><Relationship Id="rId8" Type="http://schemas.openxmlformats.org/officeDocument/2006/relationships/hyperlink" Target="http://www-atlas.lbl.gov/strips/modules/production/20220040200110/Traveler_Text_00110.txt" TargetMode="External" /><Relationship Id="rId9" Type="http://schemas.openxmlformats.org/officeDocument/2006/relationships/hyperlink" Target="http://www-atlas.lbl.gov/strips/modules/production/20220040200129/Traveler_Text_00129.txt" TargetMode="External" /><Relationship Id="rId10" Type="http://schemas.openxmlformats.org/officeDocument/2006/relationships/hyperlink" Target="http://www-atlas.lbl.gov/strips/modules/production/20220040200178/Traveler_Text_00178.txt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153"/>
  <sheetViews>
    <sheetView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F123" sqref="AF123"/>
    </sheetView>
  </sheetViews>
  <sheetFormatPr defaultColWidth="9.140625" defaultRowHeight="12.75"/>
  <cols>
    <col min="1" max="1" width="2.8515625" style="33" customWidth="1"/>
    <col min="2" max="2" width="14.8515625" style="0" customWidth="1"/>
    <col min="3" max="4" width="6.57421875" style="212" customWidth="1"/>
    <col min="5" max="5" width="5.00390625" style="33" customWidth="1"/>
    <col min="6" max="6" width="4.8515625" style="33" customWidth="1"/>
    <col min="7" max="7" width="4.140625" style="33" customWidth="1"/>
    <col min="8" max="8" width="4.57421875" style="33" customWidth="1"/>
    <col min="9" max="9" width="4.28125" style="33" customWidth="1"/>
    <col min="10" max="10" width="3.8515625" style="33" customWidth="1"/>
    <col min="11" max="11" width="6.57421875" style="212" customWidth="1"/>
    <col min="12" max="12" width="6.8515625" style="33" customWidth="1"/>
    <col min="13" max="13" width="3.7109375" style="212" customWidth="1"/>
    <col min="14" max="14" width="6.57421875" style="212" customWidth="1"/>
    <col min="15" max="15" width="8.8515625" style="252" customWidth="1"/>
    <col min="16" max="16" width="6.57421875" style="268" customWidth="1"/>
    <col min="17" max="17" width="3.421875" style="212" customWidth="1"/>
    <col min="18" max="18" width="6.28125" style="0" customWidth="1"/>
    <col min="19" max="20" width="6.421875" style="0" customWidth="1"/>
    <col min="21" max="21" width="6.00390625" style="0" customWidth="1"/>
    <col min="22" max="22" width="7.7109375" style="0" customWidth="1"/>
    <col min="23" max="23" width="8.00390625" style="0" customWidth="1"/>
    <col min="24" max="24" width="7.57421875" style="33" customWidth="1"/>
    <col min="25" max="25" width="8.140625" style="33" customWidth="1"/>
    <col min="26" max="26" width="8.28125" style="0" customWidth="1"/>
    <col min="27" max="28" width="4.7109375" style="33" customWidth="1"/>
    <col min="29" max="29" width="10.57421875" style="33" customWidth="1"/>
    <col min="30" max="32" width="6.421875" style="33" customWidth="1"/>
    <col min="33" max="33" width="7.421875" style="33" customWidth="1"/>
    <col min="34" max="34" width="4.8515625" style="33" customWidth="1"/>
    <col min="35" max="35" width="4.421875" style="33" customWidth="1"/>
    <col min="36" max="36" width="4.7109375" style="33" customWidth="1"/>
    <col min="37" max="37" width="7.7109375" style="33" customWidth="1"/>
    <col min="38" max="38" width="6.28125" style="212" customWidth="1"/>
  </cols>
  <sheetData>
    <row r="1" spans="7:41" ht="15" customHeight="1">
      <c r="G1" s="247"/>
      <c r="I1" s="197"/>
      <c r="J1" s="197"/>
      <c r="K1" s="210"/>
      <c r="L1" s="197"/>
      <c r="M1" s="223"/>
      <c r="P1" s="267"/>
      <c r="R1" s="40"/>
      <c r="S1" s="368" t="s">
        <v>401</v>
      </c>
      <c r="T1" s="369"/>
      <c r="AA1" s="289"/>
      <c r="AB1" s="289"/>
      <c r="AC1" s="289"/>
      <c r="AD1" s="289"/>
      <c r="AE1" s="289"/>
      <c r="AF1" s="289"/>
      <c r="AG1" s="289"/>
      <c r="AJ1" s="289"/>
      <c r="AK1" s="289"/>
      <c r="AO1" s="40"/>
    </row>
    <row r="2" spans="2:41" ht="12.75">
      <c r="B2" s="287" t="s">
        <v>306</v>
      </c>
      <c r="F2" s="196"/>
      <c r="H2" s="246" t="s">
        <v>452</v>
      </c>
      <c r="I2" s="243"/>
      <c r="J2" s="198"/>
      <c r="K2" s="211"/>
      <c r="L2" s="198"/>
      <c r="M2" s="195">
        <f>COUNTIF(K10:K213,"H")+COUNTIF(C10:C213,"H")</f>
        <v>26</v>
      </c>
      <c r="N2" s="300">
        <f>M2+'Summary SCIPP'!H3+'Summary SCIPP'!H4</f>
        <v>50</v>
      </c>
      <c r="S2" s="366" t="s">
        <v>208</v>
      </c>
      <c r="T2" s="367"/>
      <c r="U2" s="367"/>
      <c r="V2" s="196"/>
      <c r="AA2"/>
      <c r="AB2"/>
      <c r="AC2"/>
      <c r="AD2"/>
      <c r="AE2"/>
      <c r="AF2"/>
      <c r="AG2"/>
      <c r="AK2"/>
      <c r="AM2" s="290" t="s">
        <v>386</v>
      </c>
      <c r="AN2" s="285"/>
      <c r="AO2" s="291"/>
    </row>
    <row r="3" spans="8:42" ht="18.75" customHeight="1">
      <c r="H3" s="361" t="s">
        <v>451</v>
      </c>
      <c r="I3" s="361"/>
      <c r="J3" s="361"/>
      <c r="K3" s="361"/>
      <c r="L3" s="361"/>
      <c r="M3" s="195">
        <f>COUNTIF(K11:K214,"R")+COUNTIF(D11:D214,"R")</f>
        <v>1</v>
      </c>
      <c r="R3" s="3"/>
      <c r="S3" s="364" t="s">
        <v>314</v>
      </c>
      <c r="T3" s="365"/>
      <c r="U3" s="365"/>
      <c r="V3" s="200"/>
      <c r="AM3" s="290" t="s">
        <v>387</v>
      </c>
      <c r="AN3" s="285"/>
      <c r="AO3" s="285"/>
      <c r="AP3" s="33"/>
    </row>
    <row r="4" spans="3:42" ht="18.75" customHeight="1">
      <c r="C4" s="33" t="s">
        <v>355</v>
      </c>
      <c r="D4" s="33" t="s">
        <v>359</v>
      </c>
      <c r="E4" t="s">
        <v>357</v>
      </c>
      <c r="F4" s="33" t="s">
        <v>358</v>
      </c>
      <c r="S4" s="370" t="s">
        <v>361</v>
      </c>
      <c r="T4" s="370"/>
      <c r="V4" s="200"/>
      <c r="AM4" s="292" t="s">
        <v>389</v>
      </c>
      <c r="AN4" s="285"/>
      <c r="AO4" s="285"/>
      <c r="AP4" s="33"/>
    </row>
    <row r="5" spans="3:42" ht="18.75" customHeight="1">
      <c r="C5" s="286">
        <f>C9</f>
        <v>105</v>
      </c>
      <c r="D5" s="286">
        <f>D9</f>
        <v>7</v>
      </c>
      <c r="E5" s="60">
        <f>M2</f>
        <v>26</v>
      </c>
      <c r="F5" s="33">
        <v>0</v>
      </c>
      <c r="S5" s="371" t="s">
        <v>22</v>
      </c>
      <c r="T5" s="372"/>
      <c r="V5" s="200"/>
      <c r="AA5" s="128"/>
      <c r="AB5" s="128"/>
      <c r="AC5" s="128"/>
      <c r="AD5" s="128"/>
      <c r="AE5" s="128"/>
      <c r="AF5" s="128"/>
      <c r="AG5" s="128"/>
      <c r="AM5" s="357" t="s">
        <v>388</v>
      </c>
      <c r="AN5" s="358"/>
      <c r="AO5" s="358"/>
      <c r="AP5" s="359"/>
    </row>
    <row r="6" spans="19:22" ht="18.75" customHeight="1" thickBot="1">
      <c r="S6" s="349" t="s">
        <v>563</v>
      </c>
      <c r="V6" s="200"/>
    </row>
    <row r="7" spans="1:44" ht="54.75" customHeight="1" thickTop="1">
      <c r="A7" s="206"/>
      <c r="B7" s="130" t="s">
        <v>126</v>
      </c>
      <c r="C7" s="150" t="s">
        <v>447</v>
      </c>
      <c r="D7" s="150"/>
      <c r="E7" s="131" t="s">
        <v>125</v>
      </c>
      <c r="F7" s="131" t="s">
        <v>210</v>
      </c>
      <c r="G7" s="131" t="s">
        <v>209</v>
      </c>
      <c r="H7" s="131" t="s">
        <v>326</v>
      </c>
      <c r="I7" s="244" t="s">
        <v>221</v>
      </c>
      <c r="J7" s="132"/>
      <c r="K7" s="150" t="s">
        <v>447</v>
      </c>
      <c r="L7" s="133" t="s">
        <v>187</v>
      </c>
      <c r="M7" s="150" t="s">
        <v>215</v>
      </c>
      <c r="N7" s="150" t="s">
        <v>447</v>
      </c>
      <c r="O7" s="253" t="s">
        <v>217</v>
      </c>
      <c r="P7" s="266" t="s">
        <v>503</v>
      </c>
      <c r="Q7" s="150" t="s">
        <v>220</v>
      </c>
      <c r="R7" s="135" t="s">
        <v>420</v>
      </c>
      <c r="S7" s="135" t="s">
        <v>421</v>
      </c>
      <c r="T7" s="136" t="s">
        <v>351</v>
      </c>
      <c r="U7" s="136" t="s">
        <v>395</v>
      </c>
      <c r="V7" s="362" t="s">
        <v>400</v>
      </c>
      <c r="W7" s="363"/>
      <c r="X7" s="332" t="s">
        <v>269</v>
      </c>
      <c r="Y7" s="332" t="s">
        <v>270</v>
      </c>
      <c r="Z7" s="332" t="s">
        <v>560</v>
      </c>
      <c r="AA7" s="333" t="s">
        <v>564</v>
      </c>
      <c r="AB7" s="333" t="s">
        <v>520</v>
      </c>
      <c r="AC7" s="334" t="s">
        <v>273</v>
      </c>
      <c r="AD7" s="333" t="s">
        <v>272</v>
      </c>
      <c r="AE7" s="334" t="s">
        <v>274</v>
      </c>
      <c r="AF7" s="334" t="s">
        <v>275</v>
      </c>
      <c r="AG7" s="334" t="s">
        <v>276</v>
      </c>
      <c r="AH7" s="333" t="s">
        <v>212</v>
      </c>
      <c r="AI7" s="333" t="s">
        <v>154</v>
      </c>
      <c r="AJ7" s="333" t="s">
        <v>214</v>
      </c>
      <c r="AK7" s="333" t="s">
        <v>309</v>
      </c>
      <c r="AL7" s="336" t="s">
        <v>216</v>
      </c>
      <c r="AM7" s="360" t="s">
        <v>446</v>
      </c>
      <c r="AN7" s="359"/>
      <c r="AO7" s="359"/>
      <c r="AP7" s="359"/>
      <c r="AQ7" s="359"/>
      <c r="AR7" s="359"/>
    </row>
    <row r="8" spans="1:38" ht="18" customHeight="1" thickBot="1">
      <c r="A8" s="207"/>
      <c r="B8" s="278">
        <f>B9+'Summary SCIPP'!B11</f>
        <v>170</v>
      </c>
      <c r="C8" s="213" t="s">
        <v>356</v>
      </c>
      <c r="D8" s="213" t="s">
        <v>359</v>
      </c>
      <c r="E8" s="45"/>
      <c r="F8" s="45"/>
      <c r="G8" s="45"/>
      <c r="H8" s="45"/>
      <c r="K8" s="278">
        <f>K9+'Summary SCIPP'!C11+'Summary SCIPP'!D11</f>
        <v>118</v>
      </c>
      <c r="L8" s="140"/>
      <c r="M8" s="278">
        <f>M9+'Summary SCIPP'!F11</f>
        <v>99</v>
      </c>
      <c r="N8" s="279">
        <f>N9+'Summary SCIPP'!G11</f>
        <v>95</v>
      </c>
      <c r="O8" s="253"/>
      <c r="P8" s="266"/>
      <c r="Q8" s="281">
        <f>Q9+'Summary SCIPP'!J11</f>
        <v>79</v>
      </c>
      <c r="R8" s="142" t="s">
        <v>152</v>
      </c>
      <c r="S8" s="142" t="s">
        <v>152</v>
      </c>
      <c r="T8" s="142" t="s">
        <v>153</v>
      </c>
      <c r="U8" s="142" t="s">
        <v>153</v>
      </c>
      <c r="V8" s="143"/>
      <c r="W8" s="144"/>
      <c r="X8" s="335">
        <f>X9+'Summary SCIPP'!Q11</f>
        <v>0</v>
      </c>
      <c r="Y8" s="335">
        <f>Y9+'Summary SCIPP'!R11</f>
        <v>58</v>
      </c>
      <c r="Z8" s="335">
        <f>Z9+'Summary SCIPP'!S11</f>
        <v>0</v>
      </c>
      <c r="AA8" s="335">
        <f>AA9+'Summary SCIPP'!T11</f>
        <v>48</v>
      </c>
      <c r="AB8" s="335">
        <f>AB9+'Summary SCIPP'!U11</f>
        <v>8</v>
      </c>
      <c r="AC8" s="335">
        <f>AC9+'Summary SCIPP'!V11</f>
        <v>11</v>
      </c>
      <c r="AD8" s="335">
        <f>AD9+'Summary SCIPP'!W11</f>
        <v>2</v>
      </c>
      <c r="AE8" s="335">
        <f>AE9+'Summary SCIPP'!X11</f>
        <v>9</v>
      </c>
      <c r="AF8" s="335">
        <f>AF9+'Summary SCIPP'!Y11</f>
        <v>18</v>
      </c>
      <c r="AG8" s="335">
        <f>AG9+'Summary SCIPP'!Z11</f>
        <v>0</v>
      </c>
      <c r="AH8" s="239"/>
      <c r="AI8" s="239"/>
      <c r="AJ8" s="239"/>
      <c r="AK8" s="239"/>
      <c r="AL8" s="337">
        <f>AL9+'Summary SCIPP'!AE11</f>
        <v>73</v>
      </c>
    </row>
    <row r="9" spans="1:38" s="1" customFormat="1" ht="14.25" thickBot="1" thickTop="1">
      <c r="A9" s="208"/>
      <c r="B9" s="202">
        <f>SUM(A10:A213)</f>
        <v>122</v>
      </c>
      <c r="C9" s="203">
        <f>COUNTIF(C10:C213,"P")</f>
        <v>105</v>
      </c>
      <c r="D9" s="203">
        <f>COUNTIF(D10:D213,"P")</f>
        <v>7</v>
      </c>
      <c r="E9" s="203">
        <f>SUM(E10:E213)</f>
        <v>41</v>
      </c>
      <c r="F9" s="230"/>
      <c r="G9" s="230"/>
      <c r="H9" s="230"/>
      <c r="I9" s="148" t="s">
        <v>189</v>
      </c>
      <c r="J9" s="149" t="s">
        <v>211</v>
      </c>
      <c r="K9" s="203">
        <f>COUNTIF(K10:K213,"P")+COUNTIF(K10:K213,"S")</f>
        <v>95</v>
      </c>
      <c r="L9" s="230"/>
      <c r="M9" s="203">
        <f>COUNTIF(M10:M213,"D")+COUNTIF(M10:M213,"S")</f>
        <v>85</v>
      </c>
      <c r="N9" s="203">
        <f>COUNTIF(N10:N213,"P")+COUNTIF(N10:N213,"S")</f>
        <v>81</v>
      </c>
      <c r="O9" s="254"/>
      <c r="P9" s="269"/>
      <c r="Q9" s="203">
        <f>COUNTIF(Q10:Q213,"Y")</f>
        <v>71</v>
      </c>
      <c r="R9" s="147"/>
      <c r="S9" s="147"/>
      <c r="T9" s="147"/>
      <c r="U9" s="147"/>
      <c r="V9" s="145" t="s">
        <v>368</v>
      </c>
      <c r="W9" s="146" t="s">
        <v>369</v>
      </c>
      <c r="X9" s="230">
        <f>COUNTIF(X10:X134,"Y")</f>
        <v>0</v>
      </c>
      <c r="Y9" s="230">
        <f>COUNTIF(Y10:Y134,"Y")</f>
        <v>53</v>
      </c>
      <c r="Z9" s="230">
        <f>COUNTIF(Z10:Z134,"Y")</f>
        <v>0</v>
      </c>
      <c r="AA9" s="230">
        <f>COUNTIF(AA10:AA134,"Y")</f>
        <v>45</v>
      </c>
      <c r="AB9" s="230">
        <f>COUNTIF(AB10:AB200,"&gt;1")</f>
        <v>8</v>
      </c>
      <c r="AC9" s="340">
        <f>SUM(AC10:AC214)</f>
        <v>9</v>
      </c>
      <c r="AD9" s="340">
        <f>SUM(AD10:AD214)</f>
        <v>2</v>
      </c>
      <c r="AE9" s="340">
        <f>SUM(AE10:AE214)</f>
        <v>7</v>
      </c>
      <c r="AF9" s="340">
        <f>SUM(AF10:AF214)</f>
        <v>16</v>
      </c>
      <c r="AG9" s="230">
        <f>SUM(AG10:AG214)</f>
        <v>0</v>
      </c>
      <c r="AH9" s="230"/>
      <c r="AI9" s="230"/>
      <c r="AJ9" s="230"/>
      <c r="AK9" s="230"/>
      <c r="AL9" s="204">
        <f>COUNTIF(AL10:AL213,"YES")</f>
        <v>66</v>
      </c>
    </row>
    <row r="10" spans="1:38" ht="13.5" thickTop="1">
      <c r="A10" s="193">
        <v>1</v>
      </c>
      <c r="B10" s="38" t="s">
        <v>547</v>
      </c>
      <c r="C10" s="213" t="s">
        <v>381</v>
      </c>
      <c r="D10" s="213"/>
      <c r="E10" s="248"/>
      <c r="F10" s="238">
        <v>0</v>
      </c>
      <c r="G10" s="238"/>
      <c r="H10" s="238"/>
      <c r="I10" s="238">
        <v>0</v>
      </c>
      <c r="J10" s="238">
        <v>0</v>
      </c>
      <c r="K10" s="213" t="s">
        <v>381</v>
      </c>
      <c r="L10" s="231">
        <f>F10+G10+H10+I10+J10</f>
        <v>0</v>
      </c>
      <c r="M10" s="213" t="s">
        <v>385</v>
      </c>
      <c r="N10" s="213" t="s">
        <v>381</v>
      </c>
      <c r="O10" s="255" t="s">
        <v>190</v>
      </c>
      <c r="P10" s="276" t="s">
        <v>545</v>
      </c>
      <c r="Q10" s="213" t="s">
        <v>441</v>
      </c>
      <c r="R10" s="39">
        <v>0.758</v>
      </c>
      <c r="S10" s="39">
        <v>0.963</v>
      </c>
      <c r="T10" s="39">
        <v>0.738</v>
      </c>
      <c r="U10" s="137">
        <v>0.922</v>
      </c>
      <c r="V10" s="58">
        <v>4.5E-07</v>
      </c>
      <c r="W10" s="313">
        <v>3.6E-06</v>
      </c>
      <c r="X10" s="318"/>
      <c r="Y10" s="318" t="s">
        <v>441</v>
      </c>
      <c r="Z10" s="319"/>
      <c r="AA10" s="320" t="s">
        <v>441</v>
      </c>
      <c r="AB10" s="318">
        <v>0</v>
      </c>
      <c r="AC10" s="318"/>
      <c r="AD10" s="318"/>
      <c r="AE10" s="318"/>
      <c r="AF10" s="318"/>
      <c r="AG10" s="318"/>
      <c r="AH10" s="320">
        <v>3</v>
      </c>
      <c r="AI10" s="320">
        <v>9</v>
      </c>
      <c r="AJ10" s="320"/>
      <c r="AK10" s="321">
        <f>AH10+AI10</f>
        <v>12</v>
      </c>
      <c r="AL10" s="325" t="s">
        <v>448</v>
      </c>
    </row>
    <row r="11" spans="1:38" ht="12.75">
      <c r="A11" s="193">
        <v>1</v>
      </c>
      <c r="B11" s="36" t="s">
        <v>548</v>
      </c>
      <c r="C11" s="213" t="s">
        <v>381</v>
      </c>
      <c r="D11" s="213"/>
      <c r="E11" s="242"/>
      <c r="F11" s="239">
        <v>0</v>
      </c>
      <c r="G11" s="239"/>
      <c r="H11" s="239">
        <v>1</v>
      </c>
      <c r="I11" s="239">
        <v>0</v>
      </c>
      <c r="J11" s="239">
        <v>0</v>
      </c>
      <c r="K11" s="213" t="s">
        <v>381</v>
      </c>
      <c r="L11" s="232">
        <f aca="true" t="shared" si="0" ref="L11:L47">F11+G11+H11+I11+J11</f>
        <v>1</v>
      </c>
      <c r="M11" s="213" t="s">
        <v>385</v>
      </c>
      <c r="N11" s="213" t="s">
        <v>381</v>
      </c>
      <c r="O11" s="256" t="s">
        <v>191</v>
      </c>
      <c r="P11" s="276" t="s">
        <v>544</v>
      </c>
      <c r="Q11" s="213" t="s">
        <v>441</v>
      </c>
      <c r="R11" s="37">
        <v>0.195</v>
      </c>
      <c r="S11" s="37">
        <v>0.256</v>
      </c>
      <c r="T11" s="37">
        <v>0.225</v>
      </c>
      <c r="U11" s="49">
        <v>0.266</v>
      </c>
      <c r="V11" s="57">
        <v>1.6E-07</v>
      </c>
      <c r="W11" s="314">
        <v>6.5E-06</v>
      </c>
      <c r="X11" s="301"/>
      <c r="Y11" s="301" t="s">
        <v>441</v>
      </c>
      <c r="Z11" s="322"/>
      <c r="AA11" s="235" t="s">
        <v>441</v>
      </c>
      <c r="AB11" s="301">
        <v>0</v>
      </c>
      <c r="AC11" s="301"/>
      <c r="AD11" s="301"/>
      <c r="AE11" s="301"/>
      <c r="AF11" s="301"/>
      <c r="AG11" s="301"/>
      <c r="AH11" s="235">
        <v>7</v>
      </c>
      <c r="AI11" s="235">
        <v>7</v>
      </c>
      <c r="AJ11" s="235"/>
      <c r="AK11" s="138">
        <f>AH11+AI11</f>
        <v>14</v>
      </c>
      <c r="AL11" s="326" t="s">
        <v>448</v>
      </c>
    </row>
    <row r="12" spans="1:39" ht="12.75">
      <c r="A12" s="193">
        <v>1</v>
      </c>
      <c r="B12" s="36" t="s">
        <v>549</v>
      </c>
      <c r="C12" s="213" t="s">
        <v>381</v>
      </c>
      <c r="D12" s="213"/>
      <c r="E12" s="242"/>
      <c r="F12" s="239">
        <v>0</v>
      </c>
      <c r="G12" s="239"/>
      <c r="H12" s="239">
        <v>1</v>
      </c>
      <c r="I12" s="239">
        <v>0</v>
      </c>
      <c r="J12" s="239">
        <v>0</v>
      </c>
      <c r="K12" s="213" t="s">
        <v>381</v>
      </c>
      <c r="L12" s="232">
        <f t="shared" si="0"/>
        <v>1</v>
      </c>
      <c r="M12" s="213" t="s">
        <v>385</v>
      </c>
      <c r="N12" s="213" t="s">
        <v>381</v>
      </c>
      <c r="O12" s="256" t="s">
        <v>192</v>
      </c>
      <c r="P12" s="276" t="s">
        <v>543</v>
      </c>
      <c r="Q12" s="213" t="s">
        <v>441</v>
      </c>
      <c r="R12" s="49">
        <v>0.246</v>
      </c>
      <c r="S12" s="120" t="s">
        <v>570</v>
      </c>
      <c r="T12" s="49">
        <v>0.256</v>
      </c>
      <c r="U12" s="120">
        <v>0.297</v>
      </c>
      <c r="V12" s="57">
        <v>2.9E-07</v>
      </c>
      <c r="W12" s="314">
        <v>3E-06</v>
      </c>
      <c r="X12" s="301"/>
      <c r="Y12" s="301" t="s">
        <v>441</v>
      </c>
      <c r="Z12" s="322"/>
      <c r="AA12" s="235" t="s">
        <v>441</v>
      </c>
      <c r="AB12" s="301">
        <v>1</v>
      </c>
      <c r="AC12" s="301">
        <v>1</v>
      </c>
      <c r="AD12" s="301">
        <v>0</v>
      </c>
      <c r="AE12" s="323">
        <v>0</v>
      </c>
      <c r="AF12" s="301">
        <v>1</v>
      </c>
      <c r="AG12" s="301"/>
      <c r="AH12" s="235">
        <v>1</v>
      </c>
      <c r="AI12" s="235">
        <v>1</v>
      </c>
      <c r="AJ12" s="235"/>
      <c r="AK12" s="138">
        <f>AH12+AI12</f>
        <v>2</v>
      </c>
      <c r="AL12" s="326" t="s">
        <v>448</v>
      </c>
      <c r="AM12" t="s">
        <v>443</v>
      </c>
    </row>
    <row r="13" spans="1:39" ht="12.75">
      <c r="A13" s="193">
        <v>1</v>
      </c>
      <c r="B13" s="36" t="s">
        <v>6</v>
      </c>
      <c r="C13" s="213" t="s">
        <v>360</v>
      </c>
      <c r="D13" s="213" t="s">
        <v>381</v>
      </c>
      <c r="E13" s="242">
        <v>1</v>
      </c>
      <c r="F13" s="239">
        <v>0</v>
      </c>
      <c r="G13" s="239"/>
      <c r="H13" s="239">
        <v>1</v>
      </c>
      <c r="I13" s="239">
        <v>0</v>
      </c>
      <c r="J13" s="239">
        <v>0</v>
      </c>
      <c r="K13" s="213" t="s">
        <v>381</v>
      </c>
      <c r="L13" s="232">
        <f t="shared" si="0"/>
        <v>1</v>
      </c>
      <c r="M13" s="213" t="s">
        <v>385</v>
      </c>
      <c r="N13" s="213" t="s">
        <v>381</v>
      </c>
      <c r="O13" s="257" t="s">
        <v>193</v>
      </c>
      <c r="P13" s="276" t="s">
        <v>542</v>
      </c>
      <c r="Q13" s="213" t="s">
        <v>441</v>
      </c>
      <c r="R13" s="120">
        <v>1.332</v>
      </c>
      <c r="S13" s="120">
        <v>2.234</v>
      </c>
      <c r="T13" s="120">
        <v>0.748</v>
      </c>
      <c r="U13" s="120">
        <v>0.861</v>
      </c>
      <c r="V13" s="57">
        <v>7.2E-07</v>
      </c>
      <c r="W13" s="314">
        <v>7.1E-06</v>
      </c>
      <c r="X13" s="301"/>
      <c r="Y13" s="301" t="s">
        <v>360</v>
      </c>
      <c r="Z13" s="322"/>
      <c r="AA13" s="235" t="s">
        <v>441</v>
      </c>
      <c r="AB13" s="301">
        <v>1</v>
      </c>
      <c r="AC13" s="301">
        <v>0</v>
      </c>
      <c r="AD13" s="301">
        <v>0</v>
      </c>
      <c r="AE13" s="350">
        <v>1</v>
      </c>
      <c r="AF13" s="323">
        <v>1</v>
      </c>
      <c r="AG13" s="301"/>
      <c r="AH13" s="235">
        <v>1</v>
      </c>
      <c r="AI13" s="235">
        <v>21</v>
      </c>
      <c r="AJ13" s="235">
        <v>9</v>
      </c>
      <c r="AK13" s="138">
        <f>AH13+AJ13</f>
        <v>10</v>
      </c>
      <c r="AL13" s="326" t="s">
        <v>448</v>
      </c>
      <c r="AM13" t="s">
        <v>443</v>
      </c>
    </row>
    <row r="14" spans="1:38" ht="12.75">
      <c r="A14" s="193">
        <v>1</v>
      </c>
      <c r="B14" s="36" t="s">
        <v>7</v>
      </c>
      <c r="C14" s="213" t="s">
        <v>381</v>
      </c>
      <c r="D14" s="213"/>
      <c r="E14" s="242"/>
      <c r="F14" s="239">
        <v>0</v>
      </c>
      <c r="G14" s="239"/>
      <c r="H14" s="239"/>
      <c r="I14" s="239">
        <v>0</v>
      </c>
      <c r="J14" s="239">
        <v>0</v>
      </c>
      <c r="K14" s="213" t="s">
        <v>381</v>
      </c>
      <c r="L14" s="232">
        <f t="shared" si="0"/>
        <v>0</v>
      </c>
      <c r="M14" s="213" t="s">
        <v>385</v>
      </c>
      <c r="N14" s="213" t="s">
        <v>381</v>
      </c>
      <c r="O14" s="257" t="s">
        <v>194</v>
      </c>
      <c r="P14" s="276" t="s">
        <v>507</v>
      </c>
      <c r="Q14" s="213" t="s">
        <v>441</v>
      </c>
      <c r="R14" s="37">
        <v>0.266</v>
      </c>
      <c r="S14" s="37">
        <v>0.307</v>
      </c>
      <c r="T14" s="37">
        <v>0.277</v>
      </c>
      <c r="U14" s="37">
        <v>0.318</v>
      </c>
      <c r="V14" s="57">
        <v>9.2E-07</v>
      </c>
      <c r="W14" s="314">
        <v>3.2E-06</v>
      </c>
      <c r="X14" s="301"/>
      <c r="Y14" s="301" t="s">
        <v>441</v>
      </c>
      <c r="Z14" s="322"/>
      <c r="AA14" s="235" t="s">
        <v>360</v>
      </c>
      <c r="AB14" s="301">
        <v>1</v>
      </c>
      <c r="AC14" s="301"/>
      <c r="AD14" s="301"/>
      <c r="AE14" s="301"/>
      <c r="AF14" s="301"/>
      <c r="AG14" s="301"/>
      <c r="AH14" s="235">
        <v>0</v>
      </c>
      <c r="AI14" s="235">
        <v>16</v>
      </c>
      <c r="AJ14" s="235">
        <v>14</v>
      </c>
      <c r="AK14" s="138">
        <f>AH14+AJ14</f>
        <v>14</v>
      </c>
      <c r="AL14" s="326" t="s">
        <v>448</v>
      </c>
    </row>
    <row r="15" spans="1:38" ht="12.75">
      <c r="A15" s="193">
        <v>1</v>
      </c>
      <c r="B15" s="36" t="s">
        <v>8</v>
      </c>
      <c r="C15" s="213" t="s">
        <v>360</v>
      </c>
      <c r="D15" s="213" t="s">
        <v>381</v>
      </c>
      <c r="E15" s="242">
        <v>1</v>
      </c>
      <c r="F15" s="239">
        <v>0</v>
      </c>
      <c r="G15" s="239"/>
      <c r="H15" s="239"/>
      <c r="I15" s="239">
        <v>0</v>
      </c>
      <c r="J15" s="239">
        <v>0</v>
      </c>
      <c r="K15" s="213" t="s">
        <v>381</v>
      </c>
      <c r="L15" s="232">
        <f t="shared" si="0"/>
        <v>0</v>
      </c>
      <c r="M15" s="213" t="s">
        <v>385</v>
      </c>
      <c r="N15" s="213" t="s">
        <v>381</v>
      </c>
      <c r="O15" s="274" t="s">
        <v>277</v>
      </c>
      <c r="P15" s="270" t="s">
        <v>278</v>
      </c>
      <c r="Q15" s="213" t="s">
        <v>441</v>
      </c>
      <c r="R15" s="37">
        <v>0.277</v>
      </c>
      <c r="S15" s="37">
        <v>0.318</v>
      </c>
      <c r="T15" s="37">
        <v>0.256</v>
      </c>
      <c r="U15" s="37">
        <v>0.307</v>
      </c>
      <c r="V15" s="37"/>
      <c r="W15" s="42"/>
      <c r="X15" s="301"/>
      <c r="Y15" s="301"/>
      <c r="Z15" s="322"/>
      <c r="AA15" s="235"/>
      <c r="AB15" s="301">
        <v>1</v>
      </c>
      <c r="AC15" s="301"/>
      <c r="AD15" s="301"/>
      <c r="AE15" s="301"/>
      <c r="AF15" s="301"/>
      <c r="AG15" s="301"/>
      <c r="AH15" s="235">
        <v>1</v>
      </c>
      <c r="AI15" s="235">
        <v>1</v>
      </c>
      <c r="AJ15" s="235"/>
      <c r="AK15" s="138">
        <f>AH15+AI15</f>
        <v>2</v>
      </c>
      <c r="AL15" s="329"/>
    </row>
    <row r="16" spans="1:39" ht="12.75">
      <c r="A16" s="193">
        <v>1</v>
      </c>
      <c r="B16" s="36" t="s">
        <v>9</v>
      </c>
      <c r="C16" s="213" t="s">
        <v>381</v>
      </c>
      <c r="D16" s="213"/>
      <c r="E16" s="242"/>
      <c r="F16" s="239">
        <v>0</v>
      </c>
      <c r="G16" s="239"/>
      <c r="H16" s="239"/>
      <c r="I16" s="239">
        <v>0</v>
      </c>
      <c r="J16" s="239">
        <v>0</v>
      </c>
      <c r="K16" s="213" t="s">
        <v>381</v>
      </c>
      <c r="L16" s="232">
        <f t="shared" si="0"/>
        <v>0</v>
      </c>
      <c r="M16" s="213" t="s">
        <v>385</v>
      </c>
      <c r="N16" s="213" t="s">
        <v>381</v>
      </c>
      <c r="O16" s="257" t="s">
        <v>195</v>
      </c>
      <c r="P16" s="276" t="s">
        <v>541</v>
      </c>
      <c r="Q16" s="213" t="s">
        <v>441</v>
      </c>
      <c r="R16" s="37">
        <v>0.666</v>
      </c>
      <c r="S16" s="37">
        <v>0.738</v>
      </c>
      <c r="T16" s="37">
        <v>0.625</v>
      </c>
      <c r="U16" s="37">
        <v>0.707</v>
      </c>
      <c r="V16" s="57">
        <v>8.1E-07</v>
      </c>
      <c r="W16" s="314">
        <v>2.3E-05</v>
      </c>
      <c r="X16" s="301"/>
      <c r="Y16" s="301" t="s">
        <v>441</v>
      </c>
      <c r="Z16" s="322"/>
      <c r="AA16" s="235" t="s">
        <v>360</v>
      </c>
      <c r="AB16" s="301">
        <v>0</v>
      </c>
      <c r="AC16" s="301"/>
      <c r="AD16" s="301"/>
      <c r="AE16" s="301"/>
      <c r="AF16" s="301"/>
      <c r="AG16" s="301"/>
      <c r="AH16" s="235">
        <v>0</v>
      </c>
      <c r="AI16" s="235">
        <v>16</v>
      </c>
      <c r="AJ16" s="235">
        <v>8</v>
      </c>
      <c r="AK16" s="138">
        <f aca="true" t="shared" si="1" ref="AK16:AK22">AH16+AJ16</f>
        <v>8</v>
      </c>
      <c r="AL16" s="326" t="s">
        <v>448</v>
      </c>
      <c r="AM16" t="s">
        <v>568</v>
      </c>
    </row>
    <row r="17" spans="1:43" s="3" customFormat="1" ht="12.75">
      <c r="A17" s="194">
        <v>1</v>
      </c>
      <c r="B17" s="47" t="s">
        <v>10</v>
      </c>
      <c r="C17" s="213" t="s">
        <v>381</v>
      </c>
      <c r="D17" s="213"/>
      <c r="E17" s="249"/>
      <c r="F17" s="240">
        <v>1</v>
      </c>
      <c r="G17" s="240"/>
      <c r="H17" s="240"/>
      <c r="I17" s="240">
        <v>0</v>
      </c>
      <c r="J17" s="240">
        <v>0</v>
      </c>
      <c r="K17" s="213" t="s">
        <v>381</v>
      </c>
      <c r="L17" s="232">
        <f t="shared" si="0"/>
        <v>1</v>
      </c>
      <c r="M17" s="213" t="s">
        <v>385</v>
      </c>
      <c r="N17" s="213" t="s">
        <v>381</v>
      </c>
      <c r="O17" s="257" t="s">
        <v>256</v>
      </c>
      <c r="P17" s="276" t="s">
        <v>537</v>
      </c>
      <c r="Q17" s="213" t="s">
        <v>441</v>
      </c>
      <c r="R17" s="49">
        <v>0.328</v>
      </c>
      <c r="S17" s="49">
        <v>0.482</v>
      </c>
      <c r="T17" s="49">
        <v>0.297</v>
      </c>
      <c r="U17" s="49">
        <v>0.369</v>
      </c>
      <c r="V17" s="59">
        <v>7.3E-07</v>
      </c>
      <c r="W17" s="315">
        <v>3.1E-05</v>
      </c>
      <c r="X17" s="323"/>
      <c r="Y17" s="323" t="s">
        <v>441</v>
      </c>
      <c r="Z17" s="324"/>
      <c r="AA17" s="237" t="s">
        <v>441</v>
      </c>
      <c r="AB17" s="301">
        <v>2</v>
      </c>
      <c r="AC17" s="301"/>
      <c r="AD17" s="301"/>
      <c r="AE17" s="301"/>
      <c r="AF17" s="323"/>
      <c r="AG17" s="301"/>
      <c r="AH17" s="237">
        <v>1</v>
      </c>
      <c r="AI17" s="237">
        <v>21</v>
      </c>
      <c r="AJ17" s="237">
        <v>11</v>
      </c>
      <c r="AK17" s="138">
        <f t="shared" si="1"/>
        <v>12</v>
      </c>
      <c r="AL17" s="326" t="s">
        <v>448</v>
      </c>
      <c r="AM17"/>
      <c r="AN17"/>
      <c r="AO17"/>
      <c r="AP17"/>
      <c r="AQ17"/>
    </row>
    <row r="18" spans="1:39" ht="12.75">
      <c r="A18" s="193">
        <v>1</v>
      </c>
      <c r="B18" s="36" t="s">
        <v>11</v>
      </c>
      <c r="C18" s="213" t="s">
        <v>381</v>
      </c>
      <c r="D18" s="213"/>
      <c r="E18" s="242"/>
      <c r="F18" s="239">
        <v>0</v>
      </c>
      <c r="G18" s="239"/>
      <c r="H18" s="239"/>
      <c r="I18" s="239">
        <v>0</v>
      </c>
      <c r="J18" s="239">
        <v>0</v>
      </c>
      <c r="K18" s="213" t="s">
        <v>381</v>
      </c>
      <c r="L18" s="232">
        <f t="shared" si="0"/>
        <v>0</v>
      </c>
      <c r="M18" s="213" t="s">
        <v>385</v>
      </c>
      <c r="N18" s="213" t="s">
        <v>381</v>
      </c>
      <c r="O18" s="257" t="s">
        <v>196</v>
      </c>
      <c r="P18" s="276" t="s">
        <v>540</v>
      </c>
      <c r="Q18" s="213" t="s">
        <v>441</v>
      </c>
      <c r="R18" s="49">
        <v>0.4</v>
      </c>
      <c r="S18" s="120" t="s">
        <v>570</v>
      </c>
      <c r="T18" s="120">
        <v>0.236</v>
      </c>
      <c r="U18" s="120">
        <v>0.266</v>
      </c>
      <c r="V18" s="57">
        <v>1.7E-07</v>
      </c>
      <c r="W18" s="314">
        <v>9.8E-06</v>
      </c>
      <c r="X18" s="301"/>
      <c r="Y18" s="301" t="s">
        <v>441</v>
      </c>
      <c r="Z18" s="322"/>
      <c r="AA18" s="235" t="s">
        <v>441</v>
      </c>
      <c r="AB18" s="301">
        <v>0</v>
      </c>
      <c r="AC18" s="301">
        <v>1</v>
      </c>
      <c r="AD18" s="301">
        <v>0</v>
      </c>
      <c r="AE18" s="323">
        <v>0</v>
      </c>
      <c r="AF18" s="301">
        <v>1</v>
      </c>
      <c r="AG18" s="301"/>
      <c r="AH18" s="235">
        <v>0</v>
      </c>
      <c r="AI18" s="235">
        <v>20</v>
      </c>
      <c r="AJ18" s="235">
        <v>10</v>
      </c>
      <c r="AK18" s="138">
        <f t="shared" si="1"/>
        <v>10</v>
      </c>
      <c r="AL18" s="326" t="s">
        <v>448</v>
      </c>
      <c r="AM18" t="s">
        <v>442</v>
      </c>
    </row>
    <row r="19" spans="1:39" ht="12.75">
      <c r="A19" s="193">
        <v>1</v>
      </c>
      <c r="B19" s="36" t="s">
        <v>12</v>
      </c>
      <c r="C19" s="213" t="s">
        <v>381</v>
      </c>
      <c r="D19" s="213"/>
      <c r="E19" s="242"/>
      <c r="F19" s="239">
        <v>0</v>
      </c>
      <c r="G19" s="239"/>
      <c r="H19" s="239"/>
      <c r="I19" s="239">
        <v>0</v>
      </c>
      <c r="J19" s="239">
        <v>0</v>
      </c>
      <c r="K19" s="213" t="s">
        <v>381</v>
      </c>
      <c r="L19" s="232">
        <f t="shared" si="0"/>
        <v>0</v>
      </c>
      <c r="M19" s="213" t="s">
        <v>385</v>
      </c>
      <c r="N19" s="213" t="s">
        <v>381</v>
      </c>
      <c r="O19" s="257" t="s">
        <v>225</v>
      </c>
      <c r="P19" s="276" t="s">
        <v>539</v>
      </c>
      <c r="Q19" s="213" t="s">
        <v>441</v>
      </c>
      <c r="R19" s="51">
        <v>0.502</v>
      </c>
      <c r="S19" s="51">
        <v>0.594</v>
      </c>
      <c r="T19" s="51">
        <v>0.41</v>
      </c>
      <c r="U19" s="37">
        <v>0.482</v>
      </c>
      <c r="V19" s="57">
        <v>7.6E-07</v>
      </c>
      <c r="W19" s="314">
        <v>1.1E-05</v>
      </c>
      <c r="X19" s="301"/>
      <c r="Y19" s="301" t="s">
        <v>441</v>
      </c>
      <c r="Z19" s="322"/>
      <c r="AA19" s="235" t="s">
        <v>360</v>
      </c>
      <c r="AB19" s="301">
        <v>1</v>
      </c>
      <c r="AC19" s="301">
        <v>0</v>
      </c>
      <c r="AD19" s="301">
        <v>0</v>
      </c>
      <c r="AE19" s="301">
        <v>0</v>
      </c>
      <c r="AF19" s="301">
        <v>0</v>
      </c>
      <c r="AG19" s="301"/>
      <c r="AH19" s="235">
        <v>1</v>
      </c>
      <c r="AI19" s="235">
        <v>14</v>
      </c>
      <c r="AJ19" s="235">
        <v>4</v>
      </c>
      <c r="AK19" s="138">
        <f t="shared" si="1"/>
        <v>5</v>
      </c>
      <c r="AL19" s="326" t="s">
        <v>448</v>
      </c>
      <c r="AM19" t="s">
        <v>569</v>
      </c>
    </row>
    <row r="20" spans="1:39" ht="12.75">
      <c r="A20" s="193">
        <v>1</v>
      </c>
      <c r="B20" s="288" t="s">
        <v>13</v>
      </c>
      <c r="C20" s="213" t="s">
        <v>381</v>
      </c>
      <c r="D20" s="213"/>
      <c r="E20" s="242"/>
      <c r="F20" s="239">
        <v>0</v>
      </c>
      <c r="G20" s="239"/>
      <c r="H20" s="239"/>
      <c r="I20" s="239">
        <v>0</v>
      </c>
      <c r="J20" s="239">
        <v>0</v>
      </c>
      <c r="K20" s="213" t="s">
        <v>381</v>
      </c>
      <c r="L20" s="232">
        <f t="shared" si="0"/>
        <v>0</v>
      </c>
      <c r="M20" s="213" t="s">
        <v>385</v>
      </c>
      <c r="N20" s="213" t="s">
        <v>381</v>
      </c>
      <c r="O20" s="257" t="s">
        <v>250</v>
      </c>
      <c r="P20" s="276" t="s">
        <v>538</v>
      </c>
      <c r="Q20" s="213" t="s">
        <v>441</v>
      </c>
      <c r="R20" s="49">
        <v>0.318</v>
      </c>
      <c r="S20" s="120">
        <v>2.89</v>
      </c>
      <c r="T20" s="49">
        <v>0.4</v>
      </c>
      <c r="U20" s="120">
        <v>0.502</v>
      </c>
      <c r="V20" s="57">
        <v>5.2E-07</v>
      </c>
      <c r="W20" s="314">
        <v>4.3E-06</v>
      </c>
      <c r="X20" s="301"/>
      <c r="Y20" s="301" t="s">
        <v>441</v>
      </c>
      <c r="Z20" s="322"/>
      <c r="AA20" s="235" t="s">
        <v>441</v>
      </c>
      <c r="AB20" s="301">
        <v>0</v>
      </c>
      <c r="AC20" s="301">
        <v>0</v>
      </c>
      <c r="AD20" s="301">
        <v>0</v>
      </c>
      <c r="AE20" s="350">
        <v>1</v>
      </c>
      <c r="AF20" s="301">
        <v>1</v>
      </c>
      <c r="AG20" s="301"/>
      <c r="AH20" s="235">
        <v>0</v>
      </c>
      <c r="AI20" s="235">
        <v>22</v>
      </c>
      <c r="AJ20" s="235">
        <v>11</v>
      </c>
      <c r="AK20" s="138">
        <f t="shared" si="1"/>
        <v>11</v>
      </c>
      <c r="AL20" s="327" t="s">
        <v>448</v>
      </c>
      <c r="AM20" t="s">
        <v>443</v>
      </c>
    </row>
    <row r="21" spans="1:39" ht="12.75">
      <c r="A21" s="193">
        <v>1</v>
      </c>
      <c r="B21" s="36" t="s">
        <v>15</v>
      </c>
      <c r="C21" s="213" t="s">
        <v>381</v>
      </c>
      <c r="D21" s="213"/>
      <c r="E21" s="242"/>
      <c r="F21" s="239">
        <v>1</v>
      </c>
      <c r="G21" s="239"/>
      <c r="H21" s="239"/>
      <c r="I21" s="239">
        <v>0</v>
      </c>
      <c r="J21" s="239">
        <v>0</v>
      </c>
      <c r="K21" s="213" t="s">
        <v>381</v>
      </c>
      <c r="L21" s="232">
        <f t="shared" si="0"/>
        <v>1</v>
      </c>
      <c r="M21" s="213" t="s">
        <v>385</v>
      </c>
      <c r="N21" s="213" t="s">
        <v>381</v>
      </c>
      <c r="O21" s="257" t="s">
        <v>251</v>
      </c>
      <c r="P21" s="276" t="s">
        <v>538</v>
      </c>
      <c r="Q21" s="213" t="s">
        <v>441</v>
      </c>
      <c r="R21" s="120">
        <v>0.635</v>
      </c>
      <c r="S21" s="120">
        <v>0.779</v>
      </c>
      <c r="T21" s="37">
        <v>0.256</v>
      </c>
      <c r="U21" s="37">
        <v>0.287</v>
      </c>
      <c r="V21" s="57">
        <v>6.3E-07</v>
      </c>
      <c r="W21" s="314">
        <v>5.5E-06</v>
      </c>
      <c r="X21" s="301"/>
      <c r="Y21" s="301" t="s">
        <v>360</v>
      </c>
      <c r="Z21" s="322"/>
      <c r="AA21" s="235" t="s">
        <v>441</v>
      </c>
      <c r="AB21" s="301">
        <v>0</v>
      </c>
      <c r="AC21" s="301">
        <v>0</v>
      </c>
      <c r="AD21" s="301">
        <v>0</v>
      </c>
      <c r="AE21" s="301">
        <v>0</v>
      </c>
      <c r="AF21" s="301">
        <v>0</v>
      </c>
      <c r="AG21" s="301"/>
      <c r="AH21" s="235">
        <v>2</v>
      </c>
      <c r="AI21" s="235">
        <v>9</v>
      </c>
      <c r="AJ21" s="235">
        <v>5</v>
      </c>
      <c r="AK21" s="138">
        <f t="shared" si="1"/>
        <v>7</v>
      </c>
      <c r="AL21" s="326" t="s">
        <v>448</v>
      </c>
      <c r="AM21" t="s">
        <v>443</v>
      </c>
    </row>
    <row r="22" spans="1:39" ht="12.75">
      <c r="A22" s="193">
        <v>1</v>
      </c>
      <c r="B22" s="36" t="s">
        <v>16</v>
      </c>
      <c r="C22" s="213" t="s">
        <v>360</v>
      </c>
      <c r="D22" s="213" t="s">
        <v>381</v>
      </c>
      <c r="E22" s="242">
        <v>1</v>
      </c>
      <c r="F22" s="239">
        <v>0</v>
      </c>
      <c r="G22" s="239"/>
      <c r="H22" s="239"/>
      <c r="I22" s="239">
        <v>0</v>
      </c>
      <c r="J22" s="239">
        <v>0</v>
      </c>
      <c r="K22" s="213" t="s">
        <v>381</v>
      </c>
      <c r="L22" s="232">
        <f t="shared" si="0"/>
        <v>0</v>
      </c>
      <c r="M22" s="213" t="s">
        <v>385</v>
      </c>
      <c r="N22" s="213" t="s">
        <v>381</v>
      </c>
      <c r="O22" s="257" t="s">
        <v>284</v>
      </c>
      <c r="P22" s="276" t="s">
        <v>531</v>
      </c>
      <c r="Q22" s="213" t="s">
        <v>441</v>
      </c>
      <c r="R22" s="53">
        <v>0.277</v>
      </c>
      <c r="S22" s="53">
        <v>0.307</v>
      </c>
      <c r="T22" s="53">
        <v>0.41</v>
      </c>
      <c r="U22" s="37">
        <v>0.461</v>
      </c>
      <c r="V22" s="57">
        <v>1.4E-07</v>
      </c>
      <c r="W22" s="314">
        <v>3.8E-06</v>
      </c>
      <c r="X22" s="301"/>
      <c r="Y22" s="301" t="s">
        <v>441</v>
      </c>
      <c r="Z22" s="322"/>
      <c r="AA22" s="235" t="s">
        <v>441</v>
      </c>
      <c r="AB22" s="301">
        <v>1</v>
      </c>
      <c r="AC22" s="301"/>
      <c r="AD22" s="301"/>
      <c r="AE22" s="301"/>
      <c r="AF22" s="301"/>
      <c r="AG22" s="301"/>
      <c r="AH22" s="235">
        <v>0</v>
      </c>
      <c r="AI22" s="235">
        <v>22</v>
      </c>
      <c r="AJ22" s="235">
        <v>12</v>
      </c>
      <c r="AK22" s="138">
        <f t="shared" si="1"/>
        <v>12</v>
      </c>
      <c r="AL22" s="326" t="s">
        <v>448</v>
      </c>
      <c r="AM22" s="189" t="s">
        <v>405</v>
      </c>
    </row>
    <row r="23" spans="1:41" ht="12.75">
      <c r="A23" s="193">
        <v>1</v>
      </c>
      <c r="B23" s="41" t="s">
        <v>17</v>
      </c>
      <c r="C23" s="225" t="s">
        <v>360</v>
      </c>
      <c r="D23" s="225"/>
      <c r="E23" s="192">
        <v>2</v>
      </c>
      <c r="F23" s="239">
        <v>0</v>
      </c>
      <c r="G23" s="239"/>
      <c r="H23" s="239"/>
      <c r="I23" s="239"/>
      <c r="J23" s="239"/>
      <c r="K23" s="227" t="s">
        <v>383</v>
      </c>
      <c r="L23" s="232"/>
      <c r="M23" s="214"/>
      <c r="N23" s="214"/>
      <c r="O23" s="258"/>
      <c r="P23" s="270"/>
      <c r="Q23" s="213"/>
      <c r="R23" s="37"/>
      <c r="S23" s="37"/>
      <c r="T23" s="37"/>
      <c r="U23" s="37"/>
      <c r="V23" s="37"/>
      <c r="W23" s="42"/>
      <c r="X23" s="301"/>
      <c r="Y23" s="301"/>
      <c r="Z23" s="322"/>
      <c r="AA23" s="235"/>
      <c r="AB23" s="301"/>
      <c r="AC23" s="301"/>
      <c r="AD23" s="301"/>
      <c r="AE23" s="301"/>
      <c r="AF23" s="301"/>
      <c r="AG23" s="301"/>
      <c r="AH23" s="235"/>
      <c r="AI23" s="235"/>
      <c r="AJ23" s="235"/>
      <c r="AK23" s="138"/>
      <c r="AL23" s="326"/>
      <c r="AM23" t="s">
        <v>552</v>
      </c>
      <c r="AO23" s="189" t="s">
        <v>553</v>
      </c>
    </row>
    <row r="24" spans="1:43" s="3" customFormat="1" ht="12.75">
      <c r="A24" s="193">
        <v>1</v>
      </c>
      <c r="B24" s="41" t="s">
        <v>18</v>
      </c>
      <c r="C24" s="216" t="s">
        <v>383</v>
      </c>
      <c r="D24" s="225"/>
      <c r="E24" s="249">
        <v>1</v>
      </c>
      <c r="F24" s="240">
        <v>0</v>
      </c>
      <c r="G24" s="240"/>
      <c r="H24" s="240"/>
      <c r="I24" s="240"/>
      <c r="J24" s="240"/>
      <c r="K24" s="214"/>
      <c r="L24" s="232"/>
      <c r="M24" s="214"/>
      <c r="N24" s="214"/>
      <c r="O24" s="259"/>
      <c r="P24" s="271"/>
      <c r="Q24" s="214"/>
      <c r="R24" s="49"/>
      <c r="S24" s="49"/>
      <c r="T24" s="49"/>
      <c r="U24" s="49"/>
      <c r="V24" s="49"/>
      <c r="W24" s="316"/>
      <c r="X24" s="323"/>
      <c r="Y24" s="323"/>
      <c r="Z24" s="324"/>
      <c r="AA24" s="237"/>
      <c r="AB24" s="301"/>
      <c r="AC24" s="301"/>
      <c r="AD24" s="301"/>
      <c r="AE24" s="301"/>
      <c r="AF24" s="301"/>
      <c r="AG24" s="301"/>
      <c r="AH24" s="237"/>
      <c r="AI24" s="237"/>
      <c r="AJ24" s="237"/>
      <c r="AK24" s="190"/>
      <c r="AL24" s="328"/>
      <c r="AM24" s="189" t="s">
        <v>406</v>
      </c>
      <c r="AN24"/>
      <c r="AO24"/>
      <c r="AP24"/>
      <c r="AQ24"/>
    </row>
    <row r="25" spans="1:43" s="3" customFormat="1" ht="12.75">
      <c r="A25" s="193">
        <v>1</v>
      </c>
      <c r="B25" s="36" t="s">
        <v>197</v>
      </c>
      <c r="C25" s="213" t="s">
        <v>381</v>
      </c>
      <c r="D25" s="213"/>
      <c r="E25" s="242"/>
      <c r="F25" s="239">
        <v>1</v>
      </c>
      <c r="G25" s="239"/>
      <c r="H25" s="239"/>
      <c r="I25" s="239">
        <v>0</v>
      </c>
      <c r="J25" s="239">
        <v>0</v>
      </c>
      <c r="K25" s="213" t="s">
        <v>381</v>
      </c>
      <c r="L25" s="232">
        <f t="shared" si="0"/>
        <v>1</v>
      </c>
      <c r="M25" s="213" t="s">
        <v>385</v>
      </c>
      <c r="N25" s="213" t="s">
        <v>381</v>
      </c>
      <c r="O25" s="257" t="s">
        <v>255</v>
      </c>
      <c r="P25" s="276" t="s">
        <v>537</v>
      </c>
      <c r="Q25" s="213" t="s">
        <v>441</v>
      </c>
      <c r="R25" s="352">
        <v>0.369</v>
      </c>
      <c r="S25" s="352">
        <v>0.4</v>
      </c>
      <c r="T25" s="352">
        <v>0.338</v>
      </c>
      <c r="U25" s="49">
        <v>0.471</v>
      </c>
      <c r="V25" s="57">
        <v>1.5E-06</v>
      </c>
      <c r="W25" s="314">
        <v>4.5E-06</v>
      </c>
      <c r="X25" s="323"/>
      <c r="Y25" s="323" t="s">
        <v>441</v>
      </c>
      <c r="Z25" s="324"/>
      <c r="AA25" s="235" t="s">
        <v>441</v>
      </c>
      <c r="AB25" s="301">
        <v>0</v>
      </c>
      <c r="AC25" s="301"/>
      <c r="AD25" s="301"/>
      <c r="AE25" s="323"/>
      <c r="AF25" s="301"/>
      <c r="AG25" s="301"/>
      <c r="AH25" s="235">
        <v>3</v>
      </c>
      <c r="AI25" s="235">
        <v>20</v>
      </c>
      <c r="AJ25" s="235">
        <v>10</v>
      </c>
      <c r="AK25" s="138">
        <f>AH25+AJ25</f>
        <v>13</v>
      </c>
      <c r="AL25" s="326" t="s">
        <v>448</v>
      </c>
      <c r="AM25"/>
      <c r="AN25"/>
      <c r="AO25"/>
      <c r="AP25"/>
      <c r="AQ25"/>
    </row>
    <row r="26" spans="1:43" s="3" customFormat="1" ht="12.75">
      <c r="A26" s="193">
        <v>1</v>
      </c>
      <c r="B26" s="36" t="s">
        <v>23</v>
      </c>
      <c r="C26" s="213" t="s">
        <v>381</v>
      </c>
      <c r="D26" s="213"/>
      <c r="E26" s="242"/>
      <c r="F26" s="239">
        <v>0</v>
      </c>
      <c r="G26" s="239"/>
      <c r="H26" s="239"/>
      <c r="I26" s="239">
        <v>0</v>
      </c>
      <c r="J26" s="239">
        <v>1</v>
      </c>
      <c r="K26" s="213" t="s">
        <v>381</v>
      </c>
      <c r="L26" s="232">
        <f t="shared" si="0"/>
        <v>1</v>
      </c>
      <c r="M26" s="213" t="s">
        <v>385</v>
      </c>
      <c r="N26" s="213" t="s">
        <v>381</v>
      </c>
      <c r="O26" s="256" t="s">
        <v>335</v>
      </c>
      <c r="P26" s="275" t="s">
        <v>536</v>
      </c>
      <c r="Q26" s="213" t="s">
        <v>441</v>
      </c>
      <c r="R26" s="49">
        <v>0.184</v>
      </c>
      <c r="S26" s="49">
        <v>0.215</v>
      </c>
      <c r="T26" s="49">
        <v>0.174</v>
      </c>
      <c r="U26" s="49">
        <v>2.265</v>
      </c>
      <c r="V26" s="57">
        <v>1.6E-06</v>
      </c>
      <c r="W26" s="314">
        <v>1.2E-05</v>
      </c>
      <c r="X26" s="323"/>
      <c r="Y26" s="323" t="s">
        <v>360</v>
      </c>
      <c r="Z26" s="324"/>
      <c r="AA26" s="235" t="s">
        <v>441</v>
      </c>
      <c r="AB26" s="301">
        <v>0</v>
      </c>
      <c r="AC26" s="301"/>
      <c r="AD26" s="301"/>
      <c r="AE26" s="301"/>
      <c r="AF26" s="301"/>
      <c r="AG26" s="301"/>
      <c r="AH26" s="235">
        <v>3</v>
      </c>
      <c r="AI26" s="235">
        <v>1</v>
      </c>
      <c r="AJ26" s="235"/>
      <c r="AK26" s="138">
        <f>AH26+AI26</f>
        <v>4</v>
      </c>
      <c r="AL26" s="326" t="s">
        <v>448</v>
      </c>
      <c r="AM26"/>
      <c r="AN26"/>
      <c r="AO26"/>
      <c r="AP26"/>
      <c r="AQ26"/>
    </row>
    <row r="27" spans="1:43" s="3" customFormat="1" ht="12.75">
      <c r="A27" s="194">
        <v>1</v>
      </c>
      <c r="B27" s="47" t="s">
        <v>24</v>
      </c>
      <c r="C27" s="213" t="s">
        <v>381</v>
      </c>
      <c r="D27" s="213"/>
      <c r="E27" s="249"/>
      <c r="F27" s="240">
        <v>1</v>
      </c>
      <c r="G27" s="240"/>
      <c r="H27" s="240">
        <v>1</v>
      </c>
      <c r="I27" s="240">
        <v>1</v>
      </c>
      <c r="J27" s="240">
        <v>0</v>
      </c>
      <c r="K27" s="213" t="s">
        <v>381</v>
      </c>
      <c r="L27" s="232">
        <f t="shared" si="0"/>
        <v>3</v>
      </c>
      <c r="M27" s="213" t="s">
        <v>385</v>
      </c>
      <c r="N27" s="213" t="s">
        <v>381</v>
      </c>
      <c r="O27" s="260" t="s">
        <v>160</v>
      </c>
      <c r="P27" s="276" t="s">
        <v>528</v>
      </c>
      <c r="Q27" s="213" t="s">
        <v>441</v>
      </c>
      <c r="R27" s="49">
        <v>0.41</v>
      </c>
      <c r="S27" s="49">
        <v>0.471</v>
      </c>
      <c r="T27" s="49">
        <v>0.4</v>
      </c>
      <c r="U27" s="49">
        <v>0.461</v>
      </c>
      <c r="V27" s="59">
        <v>5.5E-08</v>
      </c>
      <c r="W27" s="315">
        <v>8.4E-06</v>
      </c>
      <c r="X27" s="323"/>
      <c r="Y27" s="323" t="s">
        <v>360</v>
      </c>
      <c r="Z27" s="324"/>
      <c r="AA27" s="237" t="s">
        <v>360</v>
      </c>
      <c r="AB27" s="301">
        <v>1</v>
      </c>
      <c r="AC27" s="301"/>
      <c r="AD27" s="301"/>
      <c r="AE27" s="301"/>
      <c r="AF27" s="301"/>
      <c r="AG27" s="301"/>
      <c r="AH27" s="237">
        <v>0</v>
      </c>
      <c r="AI27" s="237">
        <v>4</v>
      </c>
      <c r="AJ27" s="237"/>
      <c r="AK27" s="138">
        <f>AH27+AI27</f>
        <v>4</v>
      </c>
      <c r="AL27" s="326" t="s">
        <v>448</v>
      </c>
      <c r="AM27"/>
      <c r="AN27"/>
      <c r="AO27"/>
      <c r="AP27"/>
      <c r="AQ27"/>
    </row>
    <row r="28" spans="1:43" s="3" customFormat="1" ht="12.75">
      <c r="A28" s="193">
        <v>1</v>
      </c>
      <c r="B28" s="47" t="s">
        <v>33</v>
      </c>
      <c r="C28" s="213" t="s">
        <v>381</v>
      </c>
      <c r="D28" s="213"/>
      <c r="E28" s="242"/>
      <c r="F28" s="239">
        <v>0</v>
      </c>
      <c r="G28" s="239"/>
      <c r="H28" s="239"/>
      <c r="I28" s="239">
        <v>0</v>
      </c>
      <c r="J28" s="239">
        <v>0</v>
      </c>
      <c r="K28" s="213" t="s">
        <v>381</v>
      </c>
      <c r="L28" s="232">
        <v>1</v>
      </c>
      <c r="M28" s="213" t="s">
        <v>385</v>
      </c>
      <c r="N28" s="213" t="s">
        <v>381</v>
      </c>
      <c r="O28" s="256" t="s">
        <v>551</v>
      </c>
      <c r="P28" s="275" t="s">
        <v>535</v>
      </c>
      <c r="Q28" s="213" t="s">
        <v>441</v>
      </c>
      <c r="R28" s="37">
        <v>0.246</v>
      </c>
      <c r="S28" s="37">
        <v>0.297</v>
      </c>
      <c r="T28" s="37">
        <v>0.225</v>
      </c>
      <c r="U28" s="37">
        <v>0.277</v>
      </c>
      <c r="V28" s="57">
        <v>6.3E-06</v>
      </c>
      <c r="W28" s="42">
        <v>2.6E-05</v>
      </c>
      <c r="X28" s="323"/>
      <c r="Y28" s="323" t="s">
        <v>360</v>
      </c>
      <c r="Z28" s="324"/>
      <c r="AA28" s="235" t="s">
        <v>360</v>
      </c>
      <c r="AB28" s="301">
        <v>1</v>
      </c>
      <c r="AC28" s="301"/>
      <c r="AD28" s="301"/>
      <c r="AE28" s="301"/>
      <c r="AF28" s="301"/>
      <c r="AG28" s="301"/>
      <c r="AH28" s="235">
        <v>2</v>
      </c>
      <c r="AI28" s="235">
        <v>1</v>
      </c>
      <c r="AJ28" s="235"/>
      <c r="AK28" s="138">
        <f>AH28+AI28</f>
        <v>3</v>
      </c>
      <c r="AL28" s="326" t="s">
        <v>448</v>
      </c>
      <c r="AM28" t="s">
        <v>204</v>
      </c>
      <c r="AN28"/>
      <c r="AO28"/>
      <c r="AP28"/>
      <c r="AQ28"/>
    </row>
    <row r="29" spans="1:43" s="3" customFormat="1" ht="12.75">
      <c r="A29" s="193">
        <v>1</v>
      </c>
      <c r="B29" s="47" t="s">
        <v>34</v>
      </c>
      <c r="C29" s="213" t="s">
        <v>381</v>
      </c>
      <c r="D29" s="213"/>
      <c r="E29" s="249"/>
      <c r="F29" s="240">
        <v>0</v>
      </c>
      <c r="G29" s="240"/>
      <c r="H29" s="240"/>
      <c r="I29" s="240">
        <v>0</v>
      </c>
      <c r="J29" s="240">
        <v>0</v>
      </c>
      <c r="K29" s="213" t="s">
        <v>381</v>
      </c>
      <c r="L29" s="232">
        <f t="shared" si="0"/>
        <v>0</v>
      </c>
      <c r="M29" s="213" t="s">
        <v>385</v>
      </c>
      <c r="N29" s="213" t="s">
        <v>381</v>
      </c>
      <c r="O29" s="260" t="s">
        <v>480</v>
      </c>
      <c r="P29" s="276" t="s">
        <v>526</v>
      </c>
      <c r="Q29" s="213" t="s">
        <v>441</v>
      </c>
      <c r="R29" s="49">
        <v>0.215</v>
      </c>
      <c r="S29" s="49">
        <v>0.246</v>
      </c>
      <c r="T29" s="49"/>
      <c r="U29" s="49"/>
      <c r="V29" s="59">
        <v>1.2E-06</v>
      </c>
      <c r="W29" s="315">
        <v>1.6E-05</v>
      </c>
      <c r="X29" s="323"/>
      <c r="Y29" s="323" t="s">
        <v>441</v>
      </c>
      <c r="Z29" s="324"/>
      <c r="AA29" s="237" t="s">
        <v>441</v>
      </c>
      <c r="AB29" s="301">
        <v>0</v>
      </c>
      <c r="AC29" s="301"/>
      <c r="AD29" s="301"/>
      <c r="AE29" s="301"/>
      <c r="AF29" s="301"/>
      <c r="AG29" s="301"/>
      <c r="AH29" s="237">
        <v>0</v>
      </c>
      <c r="AI29" s="237">
        <v>0</v>
      </c>
      <c r="AJ29" s="237"/>
      <c r="AK29" s="138">
        <f>AH29+AI29</f>
        <v>0</v>
      </c>
      <c r="AL29" s="326" t="s">
        <v>448</v>
      </c>
      <c r="AM29"/>
      <c r="AN29"/>
      <c r="AO29"/>
      <c r="AP29"/>
      <c r="AQ29"/>
    </row>
    <row r="30" spans="1:43" s="3" customFormat="1" ht="12.75">
      <c r="A30" s="193">
        <v>1</v>
      </c>
      <c r="B30" s="36" t="s">
        <v>35</v>
      </c>
      <c r="C30" s="213" t="s">
        <v>381</v>
      </c>
      <c r="D30" s="213"/>
      <c r="E30" s="242"/>
      <c r="F30" s="239">
        <v>0</v>
      </c>
      <c r="G30" s="239"/>
      <c r="H30" s="239"/>
      <c r="I30" s="239">
        <v>0</v>
      </c>
      <c r="J30" s="239">
        <v>0</v>
      </c>
      <c r="K30" s="213" t="s">
        <v>381</v>
      </c>
      <c r="L30" s="232">
        <f t="shared" si="0"/>
        <v>0</v>
      </c>
      <c r="M30" s="213" t="s">
        <v>385</v>
      </c>
      <c r="N30" s="213" t="s">
        <v>381</v>
      </c>
      <c r="O30" s="256" t="s">
        <v>310</v>
      </c>
      <c r="P30" s="275" t="s">
        <v>534</v>
      </c>
      <c r="Q30" s="213" t="s">
        <v>441</v>
      </c>
      <c r="R30" s="37">
        <v>0.205</v>
      </c>
      <c r="S30" s="37">
        <v>0.246</v>
      </c>
      <c r="T30" s="37">
        <v>0.205</v>
      </c>
      <c r="U30" s="37">
        <v>0.246</v>
      </c>
      <c r="V30" s="57">
        <v>1.6E-05</v>
      </c>
      <c r="W30" s="314">
        <v>6.9E-05</v>
      </c>
      <c r="X30" s="323"/>
      <c r="Y30" s="323" t="s">
        <v>441</v>
      </c>
      <c r="Z30" s="324"/>
      <c r="AA30" s="235" t="s">
        <v>441</v>
      </c>
      <c r="AB30" s="301">
        <v>0</v>
      </c>
      <c r="AC30" s="301"/>
      <c r="AD30" s="301"/>
      <c r="AE30" s="301"/>
      <c r="AF30" s="301"/>
      <c r="AG30" s="301"/>
      <c r="AH30" s="235">
        <v>0</v>
      </c>
      <c r="AI30" s="235">
        <v>0</v>
      </c>
      <c r="AJ30" s="235"/>
      <c r="AK30" s="138">
        <f>AH30+AI30</f>
        <v>0</v>
      </c>
      <c r="AL30" s="326" t="s">
        <v>448</v>
      </c>
      <c r="AM30"/>
      <c r="AN30"/>
      <c r="AO30"/>
      <c r="AP30"/>
      <c r="AQ30"/>
    </row>
    <row r="31" spans="1:43" s="3" customFormat="1" ht="12.75">
      <c r="A31" s="193">
        <v>1</v>
      </c>
      <c r="B31" s="36" t="s">
        <v>36</v>
      </c>
      <c r="C31" s="213" t="s">
        <v>381</v>
      </c>
      <c r="D31" s="213"/>
      <c r="E31" s="242"/>
      <c r="F31" s="239">
        <v>0</v>
      </c>
      <c r="G31" s="239"/>
      <c r="H31" s="239"/>
      <c r="I31" s="239">
        <v>0</v>
      </c>
      <c r="J31" s="239">
        <v>0</v>
      </c>
      <c r="K31" s="213" t="s">
        <v>381</v>
      </c>
      <c r="L31" s="232">
        <f t="shared" si="0"/>
        <v>0</v>
      </c>
      <c r="M31" s="213" t="s">
        <v>385</v>
      </c>
      <c r="N31" s="213" t="s">
        <v>381</v>
      </c>
      <c r="O31" s="258"/>
      <c r="P31" s="270"/>
      <c r="Q31" s="213"/>
      <c r="R31" s="37"/>
      <c r="S31" s="37"/>
      <c r="T31" s="37"/>
      <c r="U31" s="37"/>
      <c r="V31" s="37"/>
      <c r="W31" s="42"/>
      <c r="X31" s="323"/>
      <c r="Y31" s="323"/>
      <c r="Z31" s="324"/>
      <c r="AA31" s="235"/>
      <c r="AB31" s="324"/>
      <c r="AC31" s="301"/>
      <c r="AD31" s="301"/>
      <c r="AE31" s="301"/>
      <c r="AF31" s="301"/>
      <c r="AG31" s="324"/>
      <c r="AH31" s="235"/>
      <c r="AI31" s="235"/>
      <c r="AJ31" s="235"/>
      <c r="AK31" s="138"/>
      <c r="AL31" s="326"/>
      <c r="AM31"/>
      <c r="AN31"/>
      <c r="AO31"/>
      <c r="AP31"/>
      <c r="AQ31"/>
    </row>
    <row r="32" spans="1:43" s="3" customFormat="1" ht="12.75">
      <c r="A32" s="193">
        <v>1</v>
      </c>
      <c r="B32" s="36" t="s">
        <v>37</v>
      </c>
      <c r="C32" s="213" t="s">
        <v>381</v>
      </c>
      <c r="D32" s="213"/>
      <c r="E32" s="242"/>
      <c r="F32" s="239">
        <v>1</v>
      </c>
      <c r="G32" s="239"/>
      <c r="H32" s="239"/>
      <c r="I32" s="239">
        <v>0</v>
      </c>
      <c r="J32" s="239">
        <v>0</v>
      </c>
      <c r="K32" s="213" t="s">
        <v>381</v>
      </c>
      <c r="L32" s="232">
        <f t="shared" si="0"/>
        <v>1</v>
      </c>
      <c r="M32" s="213" t="s">
        <v>385</v>
      </c>
      <c r="N32" s="213" t="s">
        <v>381</v>
      </c>
      <c r="O32" s="256" t="s">
        <v>131</v>
      </c>
      <c r="P32" s="275" t="s">
        <v>533</v>
      </c>
      <c r="Q32" s="213" t="s">
        <v>441</v>
      </c>
      <c r="R32" s="120">
        <v>1.353</v>
      </c>
      <c r="S32" s="120" t="s">
        <v>570</v>
      </c>
      <c r="T32" s="120">
        <v>1.302</v>
      </c>
      <c r="U32" s="120">
        <v>6.888</v>
      </c>
      <c r="V32" s="57">
        <v>2E-06</v>
      </c>
      <c r="W32" s="314">
        <v>4.4E-05</v>
      </c>
      <c r="X32" s="323"/>
      <c r="Y32" s="323" t="s">
        <v>441</v>
      </c>
      <c r="Z32" s="324"/>
      <c r="AA32" s="235" t="s">
        <v>441</v>
      </c>
      <c r="AB32" s="301">
        <v>1</v>
      </c>
      <c r="AC32" s="301">
        <v>0</v>
      </c>
      <c r="AD32" s="351">
        <v>1</v>
      </c>
      <c r="AE32" s="323">
        <v>0</v>
      </c>
      <c r="AF32" s="301">
        <v>0</v>
      </c>
      <c r="AG32" s="301"/>
      <c r="AH32" s="235">
        <v>4</v>
      </c>
      <c r="AI32" s="235">
        <v>0</v>
      </c>
      <c r="AJ32" s="235"/>
      <c r="AK32" s="138">
        <f>AH32+AI32</f>
        <v>4</v>
      </c>
      <c r="AL32" s="348" t="s">
        <v>448</v>
      </c>
      <c r="AM32" t="s">
        <v>444</v>
      </c>
      <c r="AN32"/>
      <c r="AO32"/>
      <c r="AP32"/>
      <c r="AQ32"/>
    </row>
    <row r="33" spans="1:43" s="3" customFormat="1" ht="12.75">
      <c r="A33" s="193">
        <v>1</v>
      </c>
      <c r="B33" s="36" t="s">
        <v>138</v>
      </c>
      <c r="C33" s="213" t="s">
        <v>381</v>
      </c>
      <c r="D33" s="213"/>
      <c r="E33" s="242"/>
      <c r="F33" s="239">
        <v>0</v>
      </c>
      <c r="G33" s="239"/>
      <c r="H33" s="239"/>
      <c r="I33" s="239">
        <v>0</v>
      </c>
      <c r="J33" s="239">
        <v>0</v>
      </c>
      <c r="K33" s="213" t="s">
        <v>381</v>
      </c>
      <c r="L33" s="232">
        <f t="shared" si="0"/>
        <v>0</v>
      </c>
      <c r="M33" s="213" t="s">
        <v>385</v>
      </c>
      <c r="N33" s="213" t="s">
        <v>381</v>
      </c>
      <c r="O33" s="258"/>
      <c r="P33" s="270"/>
      <c r="Q33" s="213"/>
      <c r="R33" s="37"/>
      <c r="S33" s="37"/>
      <c r="T33" s="37"/>
      <c r="U33" s="37"/>
      <c r="V33" s="37"/>
      <c r="W33" s="42"/>
      <c r="X33" s="323"/>
      <c r="Y33" s="323"/>
      <c r="Z33" s="324"/>
      <c r="AA33" s="235"/>
      <c r="AB33" s="324"/>
      <c r="AC33" s="301"/>
      <c r="AD33" s="301"/>
      <c r="AE33" s="301"/>
      <c r="AF33" s="301"/>
      <c r="AG33" s="324"/>
      <c r="AH33" s="235"/>
      <c r="AI33" s="235"/>
      <c r="AJ33" s="235"/>
      <c r="AK33" s="138"/>
      <c r="AL33" s="326"/>
      <c r="AM33"/>
      <c r="AN33"/>
      <c r="AO33"/>
      <c r="AP33"/>
      <c r="AQ33"/>
    </row>
    <row r="34" spans="1:43" s="3" customFormat="1" ht="12.75">
      <c r="A34" s="193">
        <v>1</v>
      </c>
      <c r="B34" s="36" t="s">
        <v>38</v>
      </c>
      <c r="C34" s="213" t="s">
        <v>381</v>
      </c>
      <c r="D34" s="213"/>
      <c r="E34" s="242"/>
      <c r="F34" s="239">
        <v>0</v>
      </c>
      <c r="G34" s="239"/>
      <c r="H34" s="239"/>
      <c r="I34" s="239">
        <v>0</v>
      </c>
      <c r="J34" s="239">
        <v>0</v>
      </c>
      <c r="K34" s="213" t="s">
        <v>381</v>
      </c>
      <c r="L34" s="232">
        <f t="shared" si="0"/>
        <v>0</v>
      </c>
      <c r="M34" s="213" t="s">
        <v>385</v>
      </c>
      <c r="N34" s="213" t="s">
        <v>381</v>
      </c>
      <c r="O34" s="256" t="s">
        <v>132</v>
      </c>
      <c r="P34" s="275" t="s">
        <v>533</v>
      </c>
      <c r="Q34" s="213" t="s">
        <v>441</v>
      </c>
      <c r="R34" s="37">
        <v>0.246</v>
      </c>
      <c r="S34" s="120">
        <v>3.946287</v>
      </c>
      <c r="T34" s="37">
        <v>0.225</v>
      </c>
      <c r="U34" s="37">
        <v>0.266</v>
      </c>
      <c r="V34" s="57">
        <v>3.6E-06</v>
      </c>
      <c r="W34" s="314">
        <v>2.8E-05</v>
      </c>
      <c r="X34" s="323"/>
      <c r="Y34" s="323" t="s">
        <v>360</v>
      </c>
      <c r="Z34" s="324"/>
      <c r="AA34" s="235" t="s">
        <v>441</v>
      </c>
      <c r="AB34" s="301">
        <v>0</v>
      </c>
      <c r="AC34" s="301">
        <v>0</v>
      </c>
      <c r="AD34" s="301">
        <v>0</v>
      </c>
      <c r="AE34" s="301">
        <v>0</v>
      </c>
      <c r="AF34" s="301">
        <v>1</v>
      </c>
      <c r="AG34" s="301"/>
      <c r="AH34" s="235">
        <v>0</v>
      </c>
      <c r="AI34" s="235">
        <v>1</v>
      </c>
      <c r="AJ34" s="235"/>
      <c r="AK34" s="138">
        <f>AH34+AI34</f>
        <v>1</v>
      </c>
      <c r="AL34" s="326" t="s">
        <v>448</v>
      </c>
      <c r="AM34"/>
      <c r="AN34"/>
      <c r="AO34"/>
      <c r="AP34"/>
      <c r="AQ34"/>
    </row>
    <row r="35" spans="1:43" s="3" customFormat="1" ht="12.75">
      <c r="A35" s="193">
        <v>1</v>
      </c>
      <c r="B35" s="36" t="s">
        <v>39</v>
      </c>
      <c r="C35" s="213" t="s">
        <v>381</v>
      </c>
      <c r="D35" s="213"/>
      <c r="E35" s="242"/>
      <c r="F35" s="239">
        <v>0</v>
      </c>
      <c r="G35" s="239"/>
      <c r="H35" s="239"/>
      <c r="I35" s="239">
        <v>0</v>
      </c>
      <c r="J35" s="239">
        <v>0</v>
      </c>
      <c r="K35" s="213" t="s">
        <v>381</v>
      </c>
      <c r="L35" s="232">
        <f t="shared" si="0"/>
        <v>0</v>
      </c>
      <c r="M35" s="213" t="s">
        <v>385</v>
      </c>
      <c r="N35" s="213" t="s">
        <v>381</v>
      </c>
      <c r="O35" s="256" t="s">
        <v>321</v>
      </c>
      <c r="P35" s="275" t="s">
        <v>521</v>
      </c>
      <c r="Q35" s="213" t="s">
        <v>441</v>
      </c>
      <c r="R35" s="49">
        <v>0.266</v>
      </c>
      <c r="S35" s="49">
        <v>0.307</v>
      </c>
      <c r="T35" s="37"/>
      <c r="U35" s="37"/>
      <c r="V35" s="57">
        <v>3.1E-06</v>
      </c>
      <c r="W35" s="314">
        <v>2.6E-05</v>
      </c>
      <c r="X35" s="323"/>
      <c r="Y35" s="323" t="s">
        <v>441</v>
      </c>
      <c r="Z35" s="324"/>
      <c r="AA35" s="235" t="s">
        <v>441</v>
      </c>
      <c r="AB35" s="301">
        <v>1</v>
      </c>
      <c r="AC35" s="301">
        <v>0</v>
      </c>
      <c r="AD35" s="301">
        <v>0</v>
      </c>
      <c r="AE35" s="301">
        <v>0</v>
      </c>
      <c r="AF35" s="301">
        <v>0</v>
      </c>
      <c r="AG35" s="301"/>
      <c r="AH35" s="235">
        <v>0</v>
      </c>
      <c r="AI35" s="235">
        <v>0</v>
      </c>
      <c r="AJ35" s="235"/>
      <c r="AK35" s="138">
        <f>AH35+AI35</f>
        <v>0</v>
      </c>
      <c r="AL35" s="326" t="s">
        <v>448</v>
      </c>
      <c r="AM35"/>
      <c r="AN35"/>
      <c r="AO35"/>
      <c r="AP35"/>
      <c r="AQ35"/>
    </row>
    <row r="36" spans="1:43" s="3" customFormat="1" ht="12.75">
      <c r="A36" s="193">
        <v>1</v>
      </c>
      <c r="B36" s="36" t="s">
        <v>40</v>
      </c>
      <c r="C36" s="213" t="s">
        <v>381</v>
      </c>
      <c r="D36" s="213"/>
      <c r="E36" s="242"/>
      <c r="F36" s="239">
        <v>0</v>
      </c>
      <c r="G36" s="239">
        <v>1</v>
      </c>
      <c r="H36" s="239"/>
      <c r="I36" s="239">
        <v>0</v>
      </c>
      <c r="J36" s="239">
        <v>0</v>
      </c>
      <c r="K36" s="213" t="s">
        <v>381</v>
      </c>
      <c r="L36" s="232">
        <f t="shared" si="0"/>
        <v>1</v>
      </c>
      <c r="M36" s="213" t="s">
        <v>385</v>
      </c>
      <c r="N36" s="213" t="s">
        <v>381</v>
      </c>
      <c r="O36" s="256" t="s">
        <v>489</v>
      </c>
      <c r="P36" s="275" t="s">
        <v>532</v>
      </c>
      <c r="Q36" s="213" t="s">
        <v>441</v>
      </c>
      <c r="R36" s="37">
        <v>0.338</v>
      </c>
      <c r="S36" s="37">
        <v>0.369</v>
      </c>
      <c r="T36" s="37"/>
      <c r="U36" s="37"/>
      <c r="V36" s="57">
        <v>1.1E-06</v>
      </c>
      <c r="W36" s="314">
        <v>2.8E-05</v>
      </c>
      <c r="X36" s="323"/>
      <c r="Y36" s="323" t="s">
        <v>441</v>
      </c>
      <c r="Z36" s="324"/>
      <c r="AA36" s="235" t="s">
        <v>441</v>
      </c>
      <c r="AB36" s="301">
        <v>1</v>
      </c>
      <c r="AC36" s="301"/>
      <c r="AD36" s="301"/>
      <c r="AE36" s="301"/>
      <c r="AF36" s="301"/>
      <c r="AG36" s="301"/>
      <c r="AH36" s="235">
        <v>2</v>
      </c>
      <c r="AI36" s="235">
        <v>1</v>
      </c>
      <c r="AJ36" s="235"/>
      <c r="AK36" s="138">
        <f>AH36+AI36</f>
        <v>3</v>
      </c>
      <c r="AL36" s="326" t="s">
        <v>448</v>
      </c>
      <c r="AM36"/>
      <c r="AN36"/>
      <c r="AO36"/>
      <c r="AP36"/>
      <c r="AQ36"/>
    </row>
    <row r="37" spans="1:43" s="3" customFormat="1" ht="12.75">
      <c r="A37" s="193">
        <v>1</v>
      </c>
      <c r="B37" s="299" t="s">
        <v>41</v>
      </c>
      <c r="C37" s="213" t="s">
        <v>360</v>
      </c>
      <c r="D37" s="213" t="s">
        <v>381</v>
      </c>
      <c r="E37" s="192">
        <v>2</v>
      </c>
      <c r="F37" s="241"/>
      <c r="G37" s="241"/>
      <c r="H37" s="241"/>
      <c r="I37" s="241"/>
      <c r="J37" s="241"/>
      <c r="K37" s="215" t="s">
        <v>381</v>
      </c>
      <c r="L37" s="232"/>
      <c r="M37" s="214"/>
      <c r="N37" s="214"/>
      <c r="O37" s="261"/>
      <c r="P37" s="271"/>
      <c r="Q37" s="214"/>
      <c r="R37" s="54"/>
      <c r="S37" s="54"/>
      <c r="T37" s="54"/>
      <c r="U37" s="54"/>
      <c r="V37" s="54"/>
      <c r="W37" s="317"/>
      <c r="X37" s="323"/>
      <c r="Y37" s="323"/>
      <c r="Z37" s="324"/>
      <c r="AA37" s="237"/>
      <c r="AB37" s="324"/>
      <c r="AC37" s="301"/>
      <c r="AD37" s="301"/>
      <c r="AE37" s="301"/>
      <c r="AF37" s="301"/>
      <c r="AG37" s="324"/>
      <c r="AH37" s="237"/>
      <c r="AI37" s="237"/>
      <c r="AJ37" s="237"/>
      <c r="AK37" s="138"/>
      <c r="AL37" s="328"/>
      <c r="AM37" t="s">
        <v>203</v>
      </c>
      <c r="AN37"/>
      <c r="AO37"/>
      <c r="AP37"/>
      <c r="AQ37"/>
    </row>
    <row r="38" spans="1:43" s="3" customFormat="1" ht="12.75">
      <c r="A38" s="193">
        <v>1</v>
      </c>
      <c r="B38" s="36" t="s">
        <v>42</v>
      </c>
      <c r="C38" s="213" t="s">
        <v>381</v>
      </c>
      <c r="D38" s="213"/>
      <c r="E38" s="242"/>
      <c r="F38" s="239">
        <v>0</v>
      </c>
      <c r="G38" s="239"/>
      <c r="H38" s="239"/>
      <c r="I38" s="239">
        <v>0</v>
      </c>
      <c r="J38" s="239">
        <v>0</v>
      </c>
      <c r="K38" s="213" t="s">
        <v>381</v>
      </c>
      <c r="L38" s="232">
        <f t="shared" si="0"/>
        <v>0</v>
      </c>
      <c r="M38" s="213" t="s">
        <v>385</v>
      </c>
      <c r="N38" s="213" t="s">
        <v>381</v>
      </c>
      <c r="O38" s="256" t="s">
        <v>143</v>
      </c>
      <c r="P38" s="275" t="s">
        <v>523</v>
      </c>
      <c r="Q38" s="213" t="s">
        <v>441</v>
      </c>
      <c r="R38" s="37">
        <v>0.215</v>
      </c>
      <c r="S38" s="37">
        <v>0.266</v>
      </c>
      <c r="T38" s="37"/>
      <c r="U38" s="37"/>
      <c r="V38" s="57">
        <v>3E-06</v>
      </c>
      <c r="W38" s="314">
        <v>2E-05</v>
      </c>
      <c r="X38" s="323"/>
      <c r="Y38" s="323" t="s">
        <v>360</v>
      </c>
      <c r="Z38" s="324"/>
      <c r="AA38" s="235" t="s">
        <v>441</v>
      </c>
      <c r="AB38" s="301">
        <v>1</v>
      </c>
      <c r="AC38" s="301"/>
      <c r="AD38" s="301"/>
      <c r="AE38" s="301"/>
      <c r="AF38" s="301"/>
      <c r="AG38" s="301"/>
      <c r="AH38" s="235">
        <v>0</v>
      </c>
      <c r="AI38" s="235">
        <v>0</v>
      </c>
      <c r="AJ38" s="235"/>
      <c r="AK38" s="138">
        <f>AH38+AI38</f>
        <v>0</v>
      </c>
      <c r="AL38" s="326" t="s">
        <v>448</v>
      </c>
      <c r="AM38"/>
      <c r="AN38"/>
      <c r="AO38"/>
      <c r="AP38"/>
      <c r="AQ38"/>
    </row>
    <row r="39" spans="1:43" s="3" customFormat="1" ht="12.75">
      <c r="A39" s="193">
        <v>1</v>
      </c>
      <c r="B39" s="38" t="s">
        <v>45</v>
      </c>
      <c r="C39" s="213" t="s">
        <v>381</v>
      </c>
      <c r="D39" s="213"/>
      <c r="E39" s="248"/>
      <c r="F39" s="236">
        <v>1</v>
      </c>
      <c r="G39" s="236"/>
      <c r="H39" s="236"/>
      <c r="I39" s="236">
        <v>-1</v>
      </c>
      <c r="J39" s="236">
        <v>0</v>
      </c>
      <c r="K39" s="213" t="s">
        <v>381</v>
      </c>
      <c r="L39" s="232">
        <f t="shared" si="0"/>
        <v>0</v>
      </c>
      <c r="M39" s="213" t="s">
        <v>385</v>
      </c>
      <c r="N39" s="213" t="s">
        <v>381</v>
      </c>
      <c r="O39" s="262" t="s">
        <v>283</v>
      </c>
      <c r="P39" s="276" t="s">
        <v>531</v>
      </c>
      <c r="Q39" s="213" t="s">
        <v>441</v>
      </c>
      <c r="R39" s="39">
        <v>0.379</v>
      </c>
      <c r="S39" s="39">
        <v>0.451</v>
      </c>
      <c r="T39" s="39">
        <v>0.225</v>
      </c>
      <c r="U39" s="39">
        <v>0.256</v>
      </c>
      <c r="V39" s="58">
        <v>2E-07</v>
      </c>
      <c r="W39" s="313">
        <v>2E-05</v>
      </c>
      <c r="X39" s="323"/>
      <c r="Y39" s="323" t="s">
        <v>441</v>
      </c>
      <c r="Z39" s="324"/>
      <c r="AA39" s="235" t="s">
        <v>441</v>
      </c>
      <c r="AB39" s="301">
        <v>1</v>
      </c>
      <c r="AC39" s="301"/>
      <c r="AD39" s="301"/>
      <c r="AE39" s="301"/>
      <c r="AF39" s="301"/>
      <c r="AG39" s="301"/>
      <c r="AH39" s="235">
        <v>0</v>
      </c>
      <c r="AI39" s="235">
        <v>6</v>
      </c>
      <c r="AJ39" s="235">
        <v>2</v>
      </c>
      <c r="AK39" s="138">
        <f>AH39+AJ39</f>
        <v>2</v>
      </c>
      <c r="AL39" s="326" t="s">
        <v>448</v>
      </c>
      <c r="AM39"/>
      <c r="AN39"/>
      <c r="AO39"/>
      <c r="AP39"/>
      <c r="AQ39"/>
    </row>
    <row r="40" spans="1:43" s="3" customFormat="1" ht="12.75">
      <c r="A40" s="193">
        <v>1</v>
      </c>
      <c r="B40" s="38" t="s">
        <v>46</v>
      </c>
      <c r="C40" s="213" t="s">
        <v>381</v>
      </c>
      <c r="D40" s="213"/>
      <c r="E40" s="242"/>
      <c r="F40" s="235">
        <v>0</v>
      </c>
      <c r="G40" s="235"/>
      <c r="H40" s="235"/>
      <c r="I40" s="235">
        <v>1</v>
      </c>
      <c r="J40" s="235">
        <v>0</v>
      </c>
      <c r="K40" s="213" t="s">
        <v>381</v>
      </c>
      <c r="L40" s="232">
        <f t="shared" si="0"/>
        <v>1</v>
      </c>
      <c r="M40" s="213" t="s">
        <v>385</v>
      </c>
      <c r="N40" s="213" t="s">
        <v>381</v>
      </c>
      <c r="O40" s="256" t="s">
        <v>308</v>
      </c>
      <c r="P40" s="275" t="s">
        <v>530</v>
      </c>
      <c r="Q40" s="213" t="s">
        <v>441</v>
      </c>
      <c r="R40" s="37">
        <v>0.174</v>
      </c>
      <c r="S40" s="37">
        <v>0.225</v>
      </c>
      <c r="T40" s="37">
        <v>0.205</v>
      </c>
      <c r="U40" s="37">
        <v>0.246</v>
      </c>
      <c r="V40" s="57">
        <v>9.7E-06</v>
      </c>
      <c r="W40" s="314">
        <v>0.0001</v>
      </c>
      <c r="X40" s="323"/>
      <c r="Y40" s="323" t="s">
        <v>441</v>
      </c>
      <c r="Z40" s="324"/>
      <c r="AA40" s="235" t="s">
        <v>360</v>
      </c>
      <c r="AB40" s="301">
        <v>1</v>
      </c>
      <c r="AC40" s="301"/>
      <c r="AD40" s="301"/>
      <c r="AE40" s="301"/>
      <c r="AF40" s="301"/>
      <c r="AG40" s="301"/>
      <c r="AH40" s="235">
        <v>3</v>
      </c>
      <c r="AI40" s="235">
        <v>4</v>
      </c>
      <c r="AJ40" s="235"/>
      <c r="AK40" s="138">
        <f>AH40+AI40</f>
        <v>7</v>
      </c>
      <c r="AL40" s="326" t="s">
        <v>448</v>
      </c>
      <c r="AM40"/>
      <c r="AN40"/>
      <c r="AO40"/>
      <c r="AP40"/>
      <c r="AQ40"/>
    </row>
    <row r="41" spans="1:43" s="3" customFormat="1" ht="12.75">
      <c r="A41" s="193">
        <v>1</v>
      </c>
      <c r="B41" s="52" t="s">
        <v>47</v>
      </c>
      <c r="C41" s="225" t="s">
        <v>381</v>
      </c>
      <c r="D41" s="225"/>
      <c r="E41" s="249">
        <v>2</v>
      </c>
      <c r="F41" s="237">
        <v>0</v>
      </c>
      <c r="G41" s="237"/>
      <c r="H41" s="237"/>
      <c r="I41" s="237">
        <v>3</v>
      </c>
      <c r="J41" s="237">
        <v>0</v>
      </c>
      <c r="K41" s="216" t="s">
        <v>383</v>
      </c>
      <c r="L41" s="232">
        <f t="shared" si="0"/>
        <v>3</v>
      </c>
      <c r="M41" s="213" t="s">
        <v>385</v>
      </c>
      <c r="N41" s="216"/>
      <c r="O41" s="259"/>
      <c r="P41" s="271"/>
      <c r="Q41" s="219"/>
      <c r="R41" s="49"/>
      <c r="S41" s="49"/>
      <c r="T41" s="49"/>
      <c r="U41" s="49"/>
      <c r="V41" s="49"/>
      <c r="W41" s="316"/>
      <c r="X41" s="323"/>
      <c r="Y41" s="323"/>
      <c r="Z41" s="324"/>
      <c r="AA41" s="237"/>
      <c r="AB41" s="324"/>
      <c r="AC41" s="301"/>
      <c r="AD41" s="301"/>
      <c r="AE41" s="301"/>
      <c r="AF41" s="301"/>
      <c r="AG41" s="324"/>
      <c r="AH41" s="237"/>
      <c r="AI41" s="237"/>
      <c r="AJ41" s="237"/>
      <c r="AK41" s="138"/>
      <c r="AL41" s="328"/>
      <c r="AM41" s="189" t="s">
        <v>371</v>
      </c>
      <c r="AN41"/>
      <c r="AO41"/>
      <c r="AP41"/>
      <c r="AQ41"/>
    </row>
    <row r="42" spans="1:43" s="3" customFormat="1" ht="12.75">
      <c r="A42" s="193">
        <v>1</v>
      </c>
      <c r="B42" s="38" t="s">
        <v>48</v>
      </c>
      <c r="C42" s="226" t="s">
        <v>381</v>
      </c>
      <c r="D42" s="226"/>
      <c r="E42" s="242"/>
      <c r="F42" s="235">
        <v>0</v>
      </c>
      <c r="G42" s="235"/>
      <c r="H42" s="235"/>
      <c r="I42" s="235">
        <v>0</v>
      </c>
      <c r="J42" s="235">
        <v>0</v>
      </c>
      <c r="K42" s="217" t="s">
        <v>382</v>
      </c>
      <c r="L42" s="232">
        <f t="shared" si="0"/>
        <v>0</v>
      </c>
      <c r="M42" s="213" t="s">
        <v>385</v>
      </c>
      <c r="N42" s="217" t="s">
        <v>381</v>
      </c>
      <c r="O42" s="256" t="s">
        <v>313</v>
      </c>
      <c r="P42" s="275" t="s">
        <v>504</v>
      </c>
      <c r="Q42" s="217" t="s">
        <v>441</v>
      </c>
      <c r="R42" s="49">
        <v>0.184</v>
      </c>
      <c r="S42" s="120" t="s">
        <v>570</v>
      </c>
      <c r="T42" s="120">
        <v>0.236</v>
      </c>
      <c r="U42" s="120">
        <v>0.256</v>
      </c>
      <c r="V42" s="57">
        <v>1.1E-05</v>
      </c>
      <c r="W42" s="314">
        <v>5.9E-05</v>
      </c>
      <c r="X42" s="323"/>
      <c r="Y42" s="323" t="s">
        <v>441</v>
      </c>
      <c r="Z42" s="324"/>
      <c r="AA42" s="235" t="s">
        <v>360</v>
      </c>
      <c r="AB42" s="301">
        <v>1</v>
      </c>
      <c r="AC42" s="323">
        <v>1</v>
      </c>
      <c r="AD42" s="301">
        <v>0</v>
      </c>
      <c r="AE42" s="323">
        <v>0</v>
      </c>
      <c r="AF42" s="301">
        <v>1</v>
      </c>
      <c r="AG42" s="301"/>
      <c r="AH42" s="235">
        <v>0</v>
      </c>
      <c r="AI42" s="235">
        <v>0</v>
      </c>
      <c r="AJ42" s="235"/>
      <c r="AK42" s="138">
        <f aca="true" t="shared" si="2" ref="AK42:AK47">AH42+AI42</f>
        <v>0</v>
      </c>
      <c r="AL42" s="326" t="s">
        <v>448</v>
      </c>
      <c r="AM42" t="s">
        <v>443</v>
      </c>
      <c r="AN42"/>
      <c r="AO42"/>
      <c r="AP42"/>
      <c r="AQ42"/>
    </row>
    <row r="43" spans="1:43" s="3" customFormat="1" ht="12.75">
      <c r="A43" s="193">
        <v>1</v>
      </c>
      <c r="B43" s="288" t="s">
        <v>49</v>
      </c>
      <c r="C43" s="225" t="s">
        <v>381</v>
      </c>
      <c r="D43" s="225"/>
      <c r="E43" s="242">
        <v>1</v>
      </c>
      <c r="F43" s="235">
        <v>1</v>
      </c>
      <c r="G43" s="235"/>
      <c r="H43" s="235"/>
      <c r="I43" s="235">
        <v>0</v>
      </c>
      <c r="J43" s="235">
        <v>0</v>
      </c>
      <c r="K43" s="218" t="s">
        <v>381</v>
      </c>
      <c r="L43" s="232">
        <f t="shared" si="0"/>
        <v>1</v>
      </c>
      <c r="M43" s="213" t="s">
        <v>385</v>
      </c>
      <c r="N43" s="217" t="s">
        <v>381</v>
      </c>
      <c r="O43" s="256" t="s">
        <v>409</v>
      </c>
      <c r="P43" s="275" t="s">
        <v>529</v>
      </c>
      <c r="Q43" s="217" t="s">
        <v>441</v>
      </c>
      <c r="R43" s="209">
        <v>0.635</v>
      </c>
      <c r="S43" s="209">
        <v>0.953</v>
      </c>
      <c r="T43" s="120">
        <v>0.379</v>
      </c>
      <c r="U43" s="120">
        <v>0.543</v>
      </c>
      <c r="V43" s="57">
        <v>2.5E-06</v>
      </c>
      <c r="W43" s="314">
        <v>1.9E-05</v>
      </c>
      <c r="X43" s="323"/>
      <c r="Y43" s="323" t="s">
        <v>441</v>
      </c>
      <c r="Z43" s="324"/>
      <c r="AA43" s="235" t="s">
        <v>441</v>
      </c>
      <c r="AB43" s="301">
        <v>1</v>
      </c>
      <c r="AC43" s="323">
        <v>0</v>
      </c>
      <c r="AD43" s="301">
        <v>0</v>
      </c>
      <c r="AE43" s="350">
        <v>1</v>
      </c>
      <c r="AF43" s="301">
        <v>1</v>
      </c>
      <c r="AG43" s="301"/>
      <c r="AH43" s="235">
        <v>3</v>
      </c>
      <c r="AI43" s="235">
        <v>0</v>
      </c>
      <c r="AJ43" s="235"/>
      <c r="AK43" s="138">
        <f t="shared" si="2"/>
        <v>3</v>
      </c>
      <c r="AL43" s="327" t="s">
        <v>448</v>
      </c>
      <c r="AM43" s="189" t="s">
        <v>372</v>
      </c>
      <c r="AN43"/>
      <c r="AO43"/>
      <c r="AP43"/>
      <c r="AQ43"/>
    </row>
    <row r="44" spans="1:43" s="3" customFormat="1" ht="12.75">
      <c r="A44" s="193">
        <v>1</v>
      </c>
      <c r="B44" s="36" t="s">
        <v>50</v>
      </c>
      <c r="C44" s="226" t="s">
        <v>381</v>
      </c>
      <c r="D44" s="226"/>
      <c r="E44" s="242"/>
      <c r="F44" s="235">
        <v>0</v>
      </c>
      <c r="G44" s="235"/>
      <c r="H44" s="235"/>
      <c r="I44" s="235">
        <v>1</v>
      </c>
      <c r="J44" s="235">
        <v>0</v>
      </c>
      <c r="K44" s="219" t="s">
        <v>381</v>
      </c>
      <c r="L44" s="232">
        <f t="shared" si="0"/>
        <v>1</v>
      </c>
      <c r="M44" s="213" t="s">
        <v>385</v>
      </c>
      <c r="N44" s="217" t="s">
        <v>381</v>
      </c>
      <c r="O44" s="256" t="s">
        <v>161</v>
      </c>
      <c r="P44" s="275" t="s">
        <v>528</v>
      </c>
      <c r="Q44" s="217" t="s">
        <v>441</v>
      </c>
      <c r="R44" s="39">
        <v>0.174</v>
      </c>
      <c r="S44" s="39">
        <v>0.225</v>
      </c>
      <c r="T44" s="37">
        <v>0.174</v>
      </c>
      <c r="U44" s="37">
        <v>0.205</v>
      </c>
      <c r="V44" s="57">
        <v>1.5E-06</v>
      </c>
      <c r="W44" s="314">
        <v>9.6E-06</v>
      </c>
      <c r="X44" s="323"/>
      <c r="Y44" s="323" t="s">
        <v>441</v>
      </c>
      <c r="Z44" s="324"/>
      <c r="AA44" s="235" t="s">
        <v>441</v>
      </c>
      <c r="AB44" s="301">
        <v>1</v>
      </c>
      <c r="AC44" s="323"/>
      <c r="AD44" s="301"/>
      <c r="AE44" s="301"/>
      <c r="AF44" s="301"/>
      <c r="AG44" s="301"/>
      <c r="AH44" s="235">
        <v>2</v>
      </c>
      <c r="AI44" s="235">
        <v>0</v>
      </c>
      <c r="AJ44" s="235"/>
      <c r="AK44" s="138">
        <f t="shared" si="2"/>
        <v>2</v>
      </c>
      <c r="AL44" s="326" t="s">
        <v>448</v>
      </c>
      <c r="AM44"/>
      <c r="AN44"/>
      <c r="AO44"/>
      <c r="AP44"/>
      <c r="AQ44"/>
    </row>
    <row r="45" spans="1:43" s="3" customFormat="1" ht="12.75">
      <c r="A45" s="193">
        <v>1</v>
      </c>
      <c r="B45" s="36" t="s">
        <v>51</v>
      </c>
      <c r="C45" s="226" t="s">
        <v>381</v>
      </c>
      <c r="D45" s="226"/>
      <c r="E45" s="242"/>
      <c r="F45" s="235">
        <v>0</v>
      </c>
      <c r="G45" s="235"/>
      <c r="H45" s="235"/>
      <c r="I45" s="235">
        <v>0</v>
      </c>
      <c r="J45" s="235">
        <v>0</v>
      </c>
      <c r="K45" s="219" t="s">
        <v>381</v>
      </c>
      <c r="L45" s="232">
        <f t="shared" si="0"/>
        <v>0</v>
      </c>
      <c r="M45" s="213" t="s">
        <v>385</v>
      </c>
      <c r="N45" s="217" t="s">
        <v>381</v>
      </c>
      <c r="O45" s="256" t="s">
        <v>249</v>
      </c>
      <c r="P45" s="275" t="s">
        <v>527</v>
      </c>
      <c r="Q45" s="217" t="s">
        <v>441</v>
      </c>
      <c r="R45" s="49">
        <v>0.195</v>
      </c>
      <c r="S45" s="120">
        <v>2.46</v>
      </c>
      <c r="T45" s="49">
        <v>0.246</v>
      </c>
      <c r="U45" s="120">
        <v>0.359</v>
      </c>
      <c r="V45" s="57">
        <v>1.7E-06</v>
      </c>
      <c r="W45" s="314">
        <v>1.2E-05</v>
      </c>
      <c r="X45" s="323"/>
      <c r="Y45" s="323" t="s">
        <v>441</v>
      </c>
      <c r="Z45" s="324"/>
      <c r="AA45" s="235" t="s">
        <v>441</v>
      </c>
      <c r="AB45" s="301">
        <v>0</v>
      </c>
      <c r="AC45" s="301">
        <v>0</v>
      </c>
      <c r="AD45" s="301">
        <v>0</v>
      </c>
      <c r="AE45" s="350">
        <v>1</v>
      </c>
      <c r="AF45" s="301">
        <v>1</v>
      </c>
      <c r="AG45" s="301"/>
      <c r="AH45" s="235">
        <v>1</v>
      </c>
      <c r="AI45" s="235">
        <v>2</v>
      </c>
      <c r="AJ45" s="235"/>
      <c r="AK45" s="138">
        <f t="shared" si="2"/>
        <v>3</v>
      </c>
      <c r="AL45" s="326" t="s">
        <v>448</v>
      </c>
      <c r="AM45" s="189" t="s">
        <v>443</v>
      </c>
      <c r="AN45"/>
      <c r="AO45"/>
      <c r="AP45"/>
      <c r="AQ45"/>
    </row>
    <row r="46" spans="1:43" s="3" customFormat="1" ht="12.75">
      <c r="A46" s="193">
        <v>1</v>
      </c>
      <c r="B46" s="36" t="s">
        <v>52</v>
      </c>
      <c r="C46" s="226" t="s">
        <v>381</v>
      </c>
      <c r="D46" s="226"/>
      <c r="E46" s="242"/>
      <c r="F46" s="235">
        <v>0</v>
      </c>
      <c r="G46" s="235"/>
      <c r="H46" s="235"/>
      <c r="I46" s="235">
        <v>0</v>
      </c>
      <c r="J46" s="235">
        <v>0</v>
      </c>
      <c r="K46" s="219" t="s">
        <v>381</v>
      </c>
      <c r="L46" s="232">
        <f t="shared" si="0"/>
        <v>0</v>
      </c>
      <c r="M46" s="213" t="s">
        <v>385</v>
      </c>
      <c r="N46" s="217" t="s">
        <v>381</v>
      </c>
      <c r="O46" s="256" t="s">
        <v>479</v>
      </c>
      <c r="P46" s="275" t="s">
        <v>526</v>
      </c>
      <c r="Q46" s="217" t="s">
        <v>441</v>
      </c>
      <c r="R46" s="37">
        <v>0.225</v>
      </c>
      <c r="S46" s="37">
        <v>0.256</v>
      </c>
      <c r="T46" s="37"/>
      <c r="U46" s="37"/>
      <c r="V46" s="57">
        <v>3.1E-06</v>
      </c>
      <c r="W46" s="314">
        <v>2E-05</v>
      </c>
      <c r="X46" s="323"/>
      <c r="Y46" s="323" t="s">
        <v>441</v>
      </c>
      <c r="Z46" s="324"/>
      <c r="AA46" s="235" t="s">
        <v>441</v>
      </c>
      <c r="AB46" s="301">
        <v>1</v>
      </c>
      <c r="AC46" s="301"/>
      <c r="AD46" s="301"/>
      <c r="AE46" s="301"/>
      <c r="AF46" s="301"/>
      <c r="AG46" s="301"/>
      <c r="AH46" s="235">
        <v>0</v>
      </c>
      <c r="AI46" s="235">
        <v>0</v>
      </c>
      <c r="AJ46" s="235"/>
      <c r="AK46" s="138">
        <f t="shared" si="2"/>
        <v>0</v>
      </c>
      <c r="AL46" s="326" t="s">
        <v>448</v>
      </c>
      <c r="AM46"/>
      <c r="AN46"/>
      <c r="AO46"/>
      <c r="AP46"/>
      <c r="AQ46"/>
    </row>
    <row r="47" spans="1:43" s="3" customFormat="1" ht="12.75">
      <c r="A47" s="193">
        <v>1</v>
      </c>
      <c r="B47" s="36" t="s">
        <v>53</v>
      </c>
      <c r="C47" s="226" t="s">
        <v>381</v>
      </c>
      <c r="D47" s="226"/>
      <c r="E47" s="242"/>
      <c r="F47" s="235">
        <v>0</v>
      </c>
      <c r="G47" s="235"/>
      <c r="H47" s="235"/>
      <c r="I47" s="235">
        <v>0</v>
      </c>
      <c r="J47" s="235">
        <v>0</v>
      </c>
      <c r="K47" s="219" t="s">
        <v>381</v>
      </c>
      <c r="L47" s="232">
        <f t="shared" si="0"/>
        <v>0</v>
      </c>
      <c r="M47" s="213" t="s">
        <v>385</v>
      </c>
      <c r="N47" s="217" t="s">
        <v>381</v>
      </c>
      <c r="O47" s="256" t="s">
        <v>322</v>
      </c>
      <c r="P47" s="275" t="s">
        <v>525</v>
      </c>
      <c r="Q47" s="217" t="s">
        <v>441</v>
      </c>
      <c r="R47" s="37">
        <v>0.615</v>
      </c>
      <c r="S47" s="120">
        <v>1.999</v>
      </c>
      <c r="T47" s="37"/>
      <c r="U47" s="37"/>
      <c r="V47" s="57">
        <v>4.6E-06</v>
      </c>
      <c r="W47" s="314">
        <v>1.3E-05</v>
      </c>
      <c r="X47" s="323"/>
      <c r="Y47" s="323" t="s">
        <v>441</v>
      </c>
      <c r="Z47" s="324"/>
      <c r="AA47" s="235" t="s">
        <v>441</v>
      </c>
      <c r="AB47" s="301">
        <v>2</v>
      </c>
      <c r="AC47" s="301">
        <v>0</v>
      </c>
      <c r="AD47" s="301">
        <v>0</v>
      </c>
      <c r="AE47" s="301">
        <v>0</v>
      </c>
      <c r="AF47" s="301">
        <v>1</v>
      </c>
      <c r="AG47" s="301"/>
      <c r="AH47" s="235">
        <v>0</v>
      </c>
      <c r="AI47" s="235">
        <v>0</v>
      </c>
      <c r="AJ47" s="235"/>
      <c r="AK47" s="138">
        <f t="shared" si="2"/>
        <v>0</v>
      </c>
      <c r="AL47" s="326" t="s">
        <v>448</v>
      </c>
      <c r="AM47"/>
      <c r="AN47"/>
      <c r="AO47"/>
      <c r="AP47"/>
      <c r="AQ47"/>
    </row>
    <row r="48" spans="1:43" s="3" customFormat="1" ht="12.75">
      <c r="A48" s="193">
        <v>1</v>
      </c>
      <c r="B48" s="41" t="s">
        <v>54</v>
      </c>
      <c r="C48" s="216" t="s">
        <v>383</v>
      </c>
      <c r="D48" s="225"/>
      <c r="E48" s="249">
        <v>1</v>
      </c>
      <c r="F48" s="235"/>
      <c r="G48" s="235"/>
      <c r="H48" s="235"/>
      <c r="I48" s="235"/>
      <c r="J48" s="235"/>
      <c r="K48" s="217"/>
      <c r="L48" s="232"/>
      <c r="M48" s="219"/>
      <c r="N48" s="219"/>
      <c r="O48" s="258"/>
      <c r="P48" s="270"/>
      <c r="Q48" s="217"/>
      <c r="R48" s="37"/>
      <c r="S48" s="37"/>
      <c r="T48" s="37"/>
      <c r="U48" s="37"/>
      <c r="V48" s="37"/>
      <c r="W48" s="42"/>
      <c r="X48" s="323"/>
      <c r="Y48" s="323"/>
      <c r="Z48" s="324"/>
      <c r="AA48" s="235"/>
      <c r="AB48" s="324"/>
      <c r="AC48" s="301"/>
      <c r="AD48" s="301"/>
      <c r="AE48" s="301"/>
      <c r="AF48" s="301"/>
      <c r="AG48" s="324"/>
      <c r="AH48" s="235"/>
      <c r="AI48" s="235"/>
      <c r="AJ48" s="235"/>
      <c r="AK48" s="138"/>
      <c r="AL48" s="326"/>
      <c r="AM48" s="189" t="s">
        <v>373</v>
      </c>
      <c r="AN48"/>
      <c r="AO48"/>
      <c r="AP48"/>
      <c r="AQ48"/>
    </row>
    <row r="49" spans="1:43" s="3" customFormat="1" ht="12.75">
      <c r="A49" s="193">
        <v>1</v>
      </c>
      <c r="B49" s="41" t="s">
        <v>55</v>
      </c>
      <c r="C49" s="216" t="s">
        <v>383</v>
      </c>
      <c r="D49" s="225"/>
      <c r="E49" s="249">
        <v>1</v>
      </c>
      <c r="F49" s="237"/>
      <c r="G49" s="237"/>
      <c r="H49" s="237"/>
      <c r="I49" s="237"/>
      <c r="J49" s="237"/>
      <c r="K49" s="219"/>
      <c r="L49" s="232"/>
      <c r="M49" s="219"/>
      <c r="N49" s="219"/>
      <c r="O49" s="259"/>
      <c r="P49" s="271"/>
      <c r="Q49" s="219"/>
      <c r="R49" s="49"/>
      <c r="S49" s="49"/>
      <c r="T49" s="49"/>
      <c r="U49" s="49"/>
      <c r="V49" s="49"/>
      <c r="W49" s="316"/>
      <c r="X49" s="323"/>
      <c r="Y49" s="323"/>
      <c r="Z49" s="324"/>
      <c r="AA49" s="237"/>
      <c r="AB49" s="301"/>
      <c r="AC49" s="301"/>
      <c r="AD49" s="301"/>
      <c r="AE49" s="301"/>
      <c r="AF49" s="301"/>
      <c r="AG49" s="301"/>
      <c r="AH49" s="237"/>
      <c r="AI49" s="237"/>
      <c r="AJ49" s="237"/>
      <c r="AK49" s="138"/>
      <c r="AL49" s="328"/>
      <c r="AM49" t="s">
        <v>374</v>
      </c>
      <c r="AN49"/>
      <c r="AO49"/>
      <c r="AP49"/>
      <c r="AQ49"/>
    </row>
    <row r="50" spans="1:43" s="3" customFormat="1" ht="13.5" customHeight="1">
      <c r="A50" s="193">
        <v>1</v>
      </c>
      <c r="B50" s="41" t="s">
        <v>56</v>
      </c>
      <c r="C50" s="225" t="s">
        <v>381</v>
      </c>
      <c r="D50" s="225"/>
      <c r="E50" s="249">
        <v>2</v>
      </c>
      <c r="F50" s="237"/>
      <c r="G50" s="237"/>
      <c r="H50" s="237"/>
      <c r="I50" s="237">
        <v>0</v>
      </c>
      <c r="J50" s="237">
        <v>0</v>
      </c>
      <c r="K50" s="218" t="s">
        <v>381</v>
      </c>
      <c r="L50" s="232"/>
      <c r="M50" s="219" t="s">
        <v>385</v>
      </c>
      <c r="N50" s="219" t="s">
        <v>381</v>
      </c>
      <c r="O50" s="260" t="s">
        <v>133</v>
      </c>
      <c r="P50" s="276" t="s">
        <v>524</v>
      </c>
      <c r="Q50" s="219" t="s">
        <v>441</v>
      </c>
      <c r="R50" s="49">
        <v>0.215</v>
      </c>
      <c r="S50" s="49">
        <v>0.266</v>
      </c>
      <c r="T50" s="49"/>
      <c r="U50" s="49"/>
      <c r="V50" s="49"/>
      <c r="W50" s="316"/>
      <c r="X50" s="323"/>
      <c r="Y50" s="323" t="s">
        <v>441</v>
      </c>
      <c r="Z50" s="324"/>
      <c r="AA50" s="237" t="s">
        <v>441</v>
      </c>
      <c r="AB50" s="301">
        <v>1</v>
      </c>
      <c r="AC50" s="301"/>
      <c r="AD50" s="301"/>
      <c r="AE50" s="301"/>
      <c r="AF50" s="301"/>
      <c r="AG50" s="301"/>
      <c r="AH50" s="237"/>
      <c r="AI50" s="237"/>
      <c r="AJ50" s="237"/>
      <c r="AK50" s="138">
        <f>AH50+AI50</f>
        <v>0</v>
      </c>
      <c r="AL50" s="329"/>
      <c r="AM50" s="189" t="s">
        <v>162</v>
      </c>
      <c r="AN50"/>
      <c r="AO50"/>
      <c r="AP50"/>
      <c r="AQ50"/>
    </row>
    <row r="51" spans="1:43" s="3" customFormat="1" ht="13.5" customHeight="1">
      <c r="A51" s="193">
        <v>1</v>
      </c>
      <c r="B51" s="36" t="s">
        <v>57</v>
      </c>
      <c r="C51" s="226" t="s">
        <v>381</v>
      </c>
      <c r="D51" s="226"/>
      <c r="E51" s="242"/>
      <c r="F51" s="235">
        <v>0</v>
      </c>
      <c r="G51" s="235"/>
      <c r="H51" s="235"/>
      <c r="I51" s="235">
        <v>0</v>
      </c>
      <c r="J51" s="235">
        <v>0</v>
      </c>
      <c r="K51" s="217" t="s">
        <v>381</v>
      </c>
      <c r="L51" s="232">
        <f>F51+G51+H51+I51+J51</f>
        <v>0</v>
      </c>
      <c r="M51" s="219" t="s">
        <v>385</v>
      </c>
      <c r="N51" s="217" t="s">
        <v>381</v>
      </c>
      <c r="O51" s="256" t="s">
        <v>323</v>
      </c>
      <c r="P51" s="275" t="s">
        <v>521</v>
      </c>
      <c r="Q51" s="217" t="s">
        <v>441</v>
      </c>
      <c r="R51" s="37">
        <v>0.512</v>
      </c>
      <c r="S51" s="120" t="s">
        <v>570</v>
      </c>
      <c r="T51" s="37"/>
      <c r="U51" s="37"/>
      <c r="V51" s="57">
        <v>6.4E-07</v>
      </c>
      <c r="W51" s="314">
        <v>4.5E-06</v>
      </c>
      <c r="X51" s="323"/>
      <c r="Y51" s="323" t="s">
        <v>441</v>
      </c>
      <c r="Z51" s="324"/>
      <c r="AA51" s="235" t="s">
        <v>360</v>
      </c>
      <c r="AB51" s="301">
        <v>0</v>
      </c>
      <c r="AC51" s="323">
        <v>1</v>
      </c>
      <c r="AD51" s="301">
        <v>0</v>
      </c>
      <c r="AE51" s="350">
        <v>1</v>
      </c>
      <c r="AF51" s="301">
        <v>1</v>
      </c>
      <c r="AG51" s="301"/>
      <c r="AH51" s="235">
        <v>0</v>
      </c>
      <c r="AI51" s="235">
        <v>0</v>
      </c>
      <c r="AJ51" s="235"/>
      <c r="AK51" s="138">
        <f>AH51+AI51</f>
        <v>0</v>
      </c>
      <c r="AL51" s="326" t="s">
        <v>448</v>
      </c>
      <c r="AM51"/>
      <c r="AN51"/>
      <c r="AO51"/>
      <c r="AP51"/>
      <c r="AQ51"/>
    </row>
    <row r="52" spans="1:43" s="3" customFormat="1" ht="12.75">
      <c r="A52" s="193">
        <v>1</v>
      </c>
      <c r="B52" s="41" t="s">
        <v>58</v>
      </c>
      <c r="C52" s="225" t="s">
        <v>381</v>
      </c>
      <c r="D52" s="225"/>
      <c r="E52" s="249">
        <v>1</v>
      </c>
      <c r="F52" s="237">
        <v>0</v>
      </c>
      <c r="G52" s="237"/>
      <c r="H52" s="237"/>
      <c r="I52" s="237">
        <v>1</v>
      </c>
      <c r="J52" s="237">
        <v>0</v>
      </c>
      <c r="K52" s="218" t="s">
        <v>383</v>
      </c>
      <c r="L52" s="232">
        <f aca="true" t="shared" si="3" ref="L52:L71">F52+G52+H52+I52+J52</f>
        <v>1</v>
      </c>
      <c r="M52" s="219" t="s">
        <v>385</v>
      </c>
      <c r="N52" s="218"/>
      <c r="O52" s="259"/>
      <c r="P52" s="271"/>
      <c r="Q52" s="219"/>
      <c r="R52" s="49"/>
      <c r="S52" s="49"/>
      <c r="T52" s="49"/>
      <c r="U52" s="49"/>
      <c r="V52" s="49"/>
      <c r="W52" s="316"/>
      <c r="X52" s="323"/>
      <c r="Y52" s="323"/>
      <c r="Z52" s="324"/>
      <c r="AA52" s="237"/>
      <c r="AB52" s="324"/>
      <c r="AC52" s="323"/>
      <c r="AD52" s="301"/>
      <c r="AE52" s="301"/>
      <c r="AF52" s="301"/>
      <c r="AG52" s="324"/>
      <c r="AH52" s="237"/>
      <c r="AI52" s="237"/>
      <c r="AJ52" s="237"/>
      <c r="AK52" s="138"/>
      <c r="AL52" s="328"/>
      <c r="AM52" t="s">
        <v>375</v>
      </c>
      <c r="AN52"/>
      <c r="AO52"/>
      <c r="AP52"/>
      <c r="AQ52"/>
    </row>
    <row r="53" spans="1:38" ht="12.75">
      <c r="A53" s="193">
        <v>1</v>
      </c>
      <c r="B53" s="36" t="s">
        <v>59</v>
      </c>
      <c r="C53" s="226" t="s">
        <v>381</v>
      </c>
      <c r="D53" s="226"/>
      <c r="E53" s="242"/>
      <c r="F53" s="235">
        <v>0</v>
      </c>
      <c r="G53" s="235"/>
      <c r="H53" s="235"/>
      <c r="I53" s="235">
        <v>0</v>
      </c>
      <c r="J53" s="235">
        <v>0</v>
      </c>
      <c r="K53" s="217" t="s">
        <v>381</v>
      </c>
      <c r="L53" s="232">
        <f t="shared" si="3"/>
        <v>0</v>
      </c>
      <c r="M53" s="219" t="s">
        <v>385</v>
      </c>
      <c r="N53" s="217" t="s">
        <v>381</v>
      </c>
      <c r="O53" s="256" t="s">
        <v>324</v>
      </c>
      <c r="P53" s="275" t="s">
        <v>521</v>
      </c>
      <c r="Q53" s="217" t="s">
        <v>441</v>
      </c>
      <c r="R53" s="37">
        <v>0.543</v>
      </c>
      <c r="S53" s="120" t="s">
        <v>570</v>
      </c>
      <c r="T53" s="37"/>
      <c r="U53" s="37"/>
      <c r="V53" s="57">
        <v>1.8E-06</v>
      </c>
      <c r="W53" s="314">
        <v>2.7E-05</v>
      </c>
      <c r="X53" s="301"/>
      <c r="Y53" s="301" t="s">
        <v>441</v>
      </c>
      <c r="Z53" s="322"/>
      <c r="AA53" s="235" t="s">
        <v>441</v>
      </c>
      <c r="AB53" s="301">
        <v>1</v>
      </c>
      <c r="AC53" s="301">
        <v>1</v>
      </c>
      <c r="AD53" s="301">
        <v>0</v>
      </c>
      <c r="AE53" s="350">
        <v>1</v>
      </c>
      <c r="AF53" s="323">
        <v>1</v>
      </c>
      <c r="AG53" s="301"/>
      <c r="AH53" s="235">
        <v>0</v>
      </c>
      <c r="AI53" s="235">
        <v>3</v>
      </c>
      <c r="AJ53" s="235"/>
      <c r="AK53" s="138">
        <f>AH53+AI53</f>
        <v>3</v>
      </c>
      <c r="AL53" s="326" t="s">
        <v>448</v>
      </c>
    </row>
    <row r="54" spans="1:39" ht="12.75">
      <c r="A54" s="193">
        <v>1</v>
      </c>
      <c r="B54" s="41" t="s">
        <v>60</v>
      </c>
      <c r="C54" s="225" t="s">
        <v>381</v>
      </c>
      <c r="D54" s="225"/>
      <c r="E54" s="242">
        <v>1</v>
      </c>
      <c r="F54" s="235">
        <v>0</v>
      </c>
      <c r="G54" s="235">
        <v>1</v>
      </c>
      <c r="H54" s="235"/>
      <c r="I54" s="235">
        <v>1</v>
      </c>
      <c r="J54" s="235">
        <v>0</v>
      </c>
      <c r="K54" s="218" t="s">
        <v>383</v>
      </c>
      <c r="L54" s="232">
        <f t="shared" si="3"/>
        <v>2</v>
      </c>
      <c r="M54" s="219" t="s">
        <v>385</v>
      </c>
      <c r="N54" s="218"/>
      <c r="O54" s="258"/>
      <c r="P54" s="270"/>
      <c r="Q54" s="217"/>
      <c r="R54" s="37"/>
      <c r="S54" s="37"/>
      <c r="T54" s="37"/>
      <c r="U54" s="37"/>
      <c r="V54" s="37"/>
      <c r="W54" s="42"/>
      <c r="X54" s="301"/>
      <c r="Y54" s="301"/>
      <c r="Z54" s="322"/>
      <c r="AA54" s="235"/>
      <c r="AB54" s="301"/>
      <c r="AC54" s="301"/>
      <c r="AD54" s="301"/>
      <c r="AE54" s="301"/>
      <c r="AF54" s="323"/>
      <c r="AG54" s="301"/>
      <c r="AH54" s="235"/>
      <c r="AI54" s="235"/>
      <c r="AJ54" s="235"/>
      <c r="AK54" s="138"/>
      <c r="AL54" s="326"/>
      <c r="AM54" t="s">
        <v>376</v>
      </c>
    </row>
    <row r="55" spans="1:38" ht="12.75">
      <c r="A55" s="193">
        <v>1</v>
      </c>
      <c r="B55" s="36" t="s">
        <v>61</v>
      </c>
      <c r="C55" s="226" t="s">
        <v>381</v>
      </c>
      <c r="D55" s="226"/>
      <c r="E55" s="242"/>
      <c r="F55" s="235">
        <v>0</v>
      </c>
      <c r="G55" s="235"/>
      <c r="H55" s="235"/>
      <c r="I55" s="235">
        <v>0</v>
      </c>
      <c r="J55" s="235">
        <v>0</v>
      </c>
      <c r="K55" s="217" t="s">
        <v>381</v>
      </c>
      <c r="L55" s="232">
        <f t="shared" si="3"/>
        <v>0</v>
      </c>
      <c r="M55" s="219" t="s">
        <v>385</v>
      </c>
      <c r="N55" s="217" t="s">
        <v>381</v>
      </c>
      <c r="O55" s="256" t="s">
        <v>142</v>
      </c>
      <c r="P55" s="275" t="s">
        <v>523</v>
      </c>
      <c r="Q55" s="217" t="s">
        <v>441</v>
      </c>
      <c r="R55" s="37">
        <v>0.256</v>
      </c>
      <c r="S55" s="37">
        <v>0.277</v>
      </c>
      <c r="T55" s="37"/>
      <c r="U55" s="37"/>
      <c r="V55" s="57">
        <v>9.1E-07</v>
      </c>
      <c r="W55" s="314">
        <v>1.2E-05</v>
      </c>
      <c r="X55" s="301"/>
      <c r="Y55" s="301" t="s">
        <v>441</v>
      </c>
      <c r="Z55" s="322"/>
      <c r="AA55" s="235" t="s">
        <v>360</v>
      </c>
      <c r="AB55" s="301">
        <v>0</v>
      </c>
      <c r="AC55" s="301"/>
      <c r="AD55" s="301"/>
      <c r="AE55" s="301"/>
      <c r="AF55" s="301"/>
      <c r="AG55" s="301"/>
      <c r="AH55" s="235">
        <v>0</v>
      </c>
      <c r="AI55" s="235">
        <v>0</v>
      </c>
      <c r="AJ55" s="235"/>
      <c r="AK55" s="138">
        <f>AH55+AI55</f>
        <v>0</v>
      </c>
      <c r="AL55" s="326" t="s">
        <v>448</v>
      </c>
    </row>
    <row r="56" spans="1:39" ht="12.75">
      <c r="A56" s="193">
        <v>1</v>
      </c>
      <c r="B56" s="41" t="s">
        <v>289</v>
      </c>
      <c r="C56" s="216" t="s">
        <v>383</v>
      </c>
      <c r="D56" s="225"/>
      <c r="E56" s="250">
        <v>1</v>
      </c>
      <c r="F56" s="235">
        <v>0</v>
      </c>
      <c r="G56" s="235"/>
      <c r="H56" s="235"/>
      <c r="I56" s="235"/>
      <c r="J56" s="235"/>
      <c r="K56" s="217"/>
      <c r="L56" s="232"/>
      <c r="M56" s="217"/>
      <c r="N56" s="217"/>
      <c r="O56" s="258"/>
      <c r="P56" s="270"/>
      <c r="Q56" s="217"/>
      <c r="R56" s="37"/>
      <c r="S56" s="37"/>
      <c r="T56" s="37"/>
      <c r="U56" s="37"/>
      <c r="V56" s="37"/>
      <c r="W56" s="42"/>
      <c r="X56" s="301"/>
      <c r="Y56" s="301"/>
      <c r="Z56" s="322"/>
      <c r="AA56" s="235"/>
      <c r="AB56" s="301"/>
      <c r="AC56" s="301"/>
      <c r="AD56" s="301"/>
      <c r="AE56" s="301"/>
      <c r="AF56" s="301"/>
      <c r="AG56" s="301"/>
      <c r="AH56" s="235"/>
      <c r="AI56" s="235"/>
      <c r="AJ56" s="235"/>
      <c r="AK56" s="138"/>
      <c r="AL56" s="326"/>
      <c r="AM56" t="s">
        <v>377</v>
      </c>
    </row>
    <row r="57" spans="1:38" ht="12.75">
      <c r="A57" s="193">
        <v>1</v>
      </c>
      <c r="B57" s="36" t="s">
        <v>290</v>
      </c>
      <c r="C57" s="226" t="s">
        <v>381</v>
      </c>
      <c r="D57" s="226"/>
      <c r="E57" s="242"/>
      <c r="F57" s="235">
        <v>0</v>
      </c>
      <c r="G57" s="235"/>
      <c r="H57" s="235"/>
      <c r="I57" s="235">
        <v>0</v>
      </c>
      <c r="J57" s="235">
        <v>0</v>
      </c>
      <c r="K57" s="217" t="s">
        <v>381</v>
      </c>
      <c r="L57" s="232">
        <f t="shared" si="3"/>
        <v>0</v>
      </c>
      <c r="M57" s="217" t="s">
        <v>385</v>
      </c>
      <c r="N57" s="217" t="s">
        <v>381</v>
      </c>
      <c r="O57" s="258"/>
      <c r="P57" s="270"/>
      <c r="Q57" s="217"/>
      <c r="R57" s="37"/>
      <c r="S57" s="37"/>
      <c r="T57" s="37"/>
      <c r="U57" s="37"/>
      <c r="V57" s="37"/>
      <c r="W57" s="42"/>
      <c r="X57" s="301"/>
      <c r="Y57" s="301"/>
      <c r="Z57" s="322"/>
      <c r="AA57" s="235"/>
      <c r="AB57" s="301"/>
      <c r="AC57" s="301"/>
      <c r="AD57" s="301"/>
      <c r="AE57" s="301"/>
      <c r="AF57" s="301"/>
      <c r="AG57" s="301"/>
      <c r="AH57" s="235"/>
      <c r="AI57" s="235"/>
      <c r="AJ57" s="235"/>
      <c r="AK57" s="138"/>
      <c r="AL57" s="326"/>
    </row>
    <row r="58" spans="1:42" ht="12.75">
      <c r="A58" s="193">
        <v>1</v>
      </c>
      <c r="B58" s="47" t="s">
        <v>291</v>
      </c>
      <c r="C58" s="225" t="s">
        <v>360</v>
      </c>
      <c r="D58" s="225" t="s">
        <v>381</v>
      </c>
      <c r="E58" s="192">
        <v>1</v>
      </c>
      <c r="F58" s="235">
        <v>0</v>
      </c>
      <c r="G58" s="235"/>
      <c r="H58" s="235"/>
      <c r="I58" s="235"/>
      <c r="J58" s="235">
        <v>128</v>
      </c>
      <c r="K58" s="220" t="s">
        <v>381</v>
      </c>
      <c r="L58" s="232"/>
      <c r="M58" s="217"/>
      <c r="N58" s="217"/>
      <c r="O58" s="258"/>
      <c r="P58" s="270"/>
      <c r="Q58" s="217"/>
      <c r="R58" s="37"/>
      <c r="S58" s="37"/>
      <c r="T58" s="37"/>
      <c r="U58" s="37"/>
      <c r="V58" s="37"/>
      <c r="W58" s="42"/>
      <c r="X58" s="301"/>
      <c r="Y58" s="301"/>
      <c r="Z58" s="322"/>
      <c r="AA58" s="235"/>
      <c r="AB58" s="301"/>
      <c r="AC58" s="301"/>
      <c r="AD58" s="301"/>
      <c r="AE58" s="301"/>
      <c r="AF58" s="301"/>
      <c r="AG58" s="301"/>
      <c r="AH58" s="235"/>
      <c r="AI58" s="235"/>
      <c r="AJ58" s="235"/>
      <c r="AK58" s="138"/>
      <c r="AL58" s="326"/>
      <c r="AM58" t="s">
        <v>378</v>
      </c>
      <c r="AP58" s="189" t="s">
        <v>333</v>
      </c>
    </row>
    <row r="59" spans="1:39" ht="12.75">
      <c r="A59" s="193">
        <v>1</v>
      </c>
      <c r="B59" s="41" t="s">
        <v>62</v>
      </c>
      <c r="C59" s="225" t="s">
        <v>381</v>
      </c>
      <c r="D59" s="225"/>
      <c r="E59" s="249">
        <v>1</v>
      </c>
      <c r="F59" s="235">
        <v>0</v>
      </c>
      <c r="G59" s="235">
        <v>2</v>
      </c>
      <c r="H59" s="235"/>
      <c r="I59" s="235">
        <v>1</v>
      </c>
      <c r="J59" s="235">
        <v>0</v>
      </c>
      <c r="K59" s="218" t="s">
        <v>381</v>
      </c>
      <c r="L59" s="232">
        <f t="shared" si="3"/>
        <v>3</v>
      </c>
      <c r="M59" s="217" t="s">
        <v>385</v>
      </c>
      <c r="N59" s="217" t="s">
        <v>381</v>
      </c>
      <c r="O59" s="256" t="s">
        <v>165</v>
      </c>
      <c r="P59" s="275" t="s">
        <v>522</v>
      </c>
      <c r="Q59" s="217" t="s">
        <v>441</v>
      </c>
      <c r="R59" s="37">
        <v>0.35</v>
      </c>
      <c r="S59" s="37">
        <v>0.471</v>
      </c>
      <c r="T59" s="37">
        <v>0.307</v>
      </c>
      <c r="U59" s="37">
        <v>0.369</v>
      </c>
      <c r="V59" s="57">
        <v>1.8E-06</v>
      </c>
      <c r="W59" s="314">
        <v>1.4E-05</v>
      </c>
      <c r="X59" s="301"/>
      <c r="Y59" s="301" t="s">
        <v>360</v>
      </c>
      <c r="Z59" s="322"/>
      <c r="AA59" s="235" t="s">
        <v>360</v>
      </c>
      <c r="AB59" s="301">
        <v>1</v>
      </c>
      <c r="AC59" s="301"/>
      <c r="AD59" s="301"/>
      <c r="AE59" s="301"/>
      <c r="AF59" s="301"/>
      <c r="AG59" s="301"/>
      <c r="AH59" s="235">
        <v>1</v>
      </c>
      <c r="AI59" s="235">
        <v>7</v>
      </c>
      <c r="AJ59" s="235"/>
      <c r="AK59" s="138">
        <f>AH59+AI59</f>
        <v>8</v>
      </c>
      <c r="AL59" s="330" t="s">
        <v>448</v>
      </c>
      <c r="AM59" s="189" t="s">
        <v>404</v>
      </c>
    </row>
    <row r="60" spans="1:39" ht="12.75">
      <c r="A60" s="193">
        <v>1</v>
      </c>
      <c r="B60" s="41" t="s">
        <v>292</v>
      </c>
      <c r="C60" s="216" t="s">
        <v>383</v>
      </c>
      <c r="D60" s="225"/>
      <c r="E60" s="250">
        <v>1</v>
      </c>
      <c r="F60" s="235"/>
      <c r="G60" s="235"/>
      <c r="H60" s="235"/>
      <c r="I60" s="235"/>
      <c r="J60" s="235"/>
      <c r="K60" s="219"/>
      <c r="L60" s="232"/>
      <c r="M60" s="217"/>
      <c r="N60" s="217"/>
      <c r="O60" s="258"/>
      <c r="P60" s="270"/>
      <c r="Q60" s="217"/>
      <c r="R60" s="37"/>
      <c r="S60" s="37"/>
      <c r="T60" s="37"/>
      <c r="U60" s="37"/>
      <c r="V60" s="37"/>
      <c r="W60" s="42"/>
      <c r="X60" s="301"/>
      <c r="Y60" s="301"/>
      <c r="Z60" s="322"/>
      <c r="AA60" s="235"/>
      <c r="AB60" s="301"/>
      <c r="AC60" s="301"/>
      <c r="AD60" s="301"/>
      <c r="AE60" s="301"/>
      <c r="AF60" s="301"/>
      <c r="AG60" s="301"/>
      <c r="AH60" s="235"/>
      <c r="AI60" s="235"/>
      <c r="AJ60" s="235"/>
      <c r="AK60" s="138"/>
      <c r="AL60" s="326"/>
      <c r="AM60" s="189" t="s">
        <v>403</v>
      </c>
    </row>
    <row r="61" spans="1:39" ht="12.75">
      <c r="A61" s="193">
        <v>1</v>
      </c>
      <c r="B61" s="41" t="s">
        <v>293</v>
      </c>
      <c r="C61" s="216" t="s">
        <v>383</v>
      </c>
      <c r="D61" s="225"/>
      <c r="E61" s="249">
        <v>1</v>
      </c>
      <c r="F61" s="235">
        <v>0</v>
      </c>
      <c r="G61" s="235"/>
      <c r="H61" s="235"/>
      <c r="I61" s="235"/>
      <c r="J61" s="235"/>
      <c r="K61" s="219"/>
      <c r="L61" s="232"/>
      <c r="M61" s="217"/>
      <c r="N61" s="217"/>
      <c r="O61" s="258"/>
      <c r="P61" s="270"/>
      <c r="Q61" s="217"/>
      <c r="R61" s="37"/>
      <c r="S61" s="37"/>
      <c r="T61" s="37"/>
      <c r="U61" s="37"/>
      <c r="V61" s="37"/>
      <c r="W61" s="42"/>
      <c r="X61" s="301"/>
      <c r="Y61" s="301"/>
      <c r="Z61" s="322"/>
      <c r="AA61" s="235"/>
      <c r="AB61" s="301"/>
      <c r="AC61" s="301"/>
      <c r="AD61" s="301"/>
      <c r="AE61" s="301"/>
      <c r="AF61" s="301"/>
      <c r="AG61" s="301"/>
      <c r="AH61" s="235"/>
      <c r="AI61" s="235"/>
      <c r="AJ61" s="235"/>
      <c r="AK61" s="138"/>
      <c r="AL61" s="326"/>
      <c r="AM61" t="s">
        <v>205</v>
      </c>
    </row>
    <row r="62" spans="1:38" ht="12.75">
      <c r="A62" s="193">
        <v>1</v>
      </c>
      <c r="B62" s="47" t="s">
        <v>294</v>
      </c>
      <c r="C62" s="225" t="s">
        <v>381</v>
      </c>
      <c r="D62" s="225"/>
      <c r="E62" s="249"/>
      <c r="F62" s="235">
        <v>0</v>
      </c>
      <c r="G62" s="235">
        <v>128</v>
      </c>
      <c r="H62" s="235"/>
      <c r="I62" s="235">
        <v>1</v>
      </c>
      <c r="J62" s="235">
        <v>0</v>
      </c>
      <c r="K62" s="217" t="s">
        <v>381</v>
      </c>
      <c r="L62" s="232">
        <v>1</v>
      </c>
      <c r="M62" s="217"/>
      <c r="N62" s="217"/>
      <c r="O62" s="258"/>
      <c r="P62" s="270"/>
      <c r="Q62" s="217"/>
      <c r="R62" s="37"/>
      <c r="S62" s="37"/>
      <c r="T62" s="37"/>
      <c r="U62" s="37"/>
      <c r="V62" s="37"/>
      <c r="W62" s="42"/>
      <c r="X62" s="301"/>
      <c r="Y62" s="301"/>
      <c r="Z62" s="322"/>
      <c r="AA62" s="235"/>
      <c r="AB62" s="301"/>
      <c r="AC62" s="301"/>
      <c r="AD62" s="301"/>
      <c r="AE62" s="301"/>
      <c r="AF62" s="301"/>
      <c r="AG62" s="301"/>
      <c r="AH62" s="235"/>
      <c r="AI62" s="235"/>
      <c r="AJ62" s="235"/>
      <c r="AK62" s="138"/>
      <c r="AL62" s="326"/>
    </row>
    <row r="63" spans="1:38" ht="12.75">
      <c r="A63" s="193">
        <v>1</v>
      </c>
      <c r="B63" s="36" t="s">
        <v>63</v>
      </c>
      <c r="C63" s="225" t="s">
        <v>381</v>
      </c>
      <c r="D63" s="225"/>
      <c r="E63" s="242"/>
      <c r="F63" s="235">
        <v>0</v>
      </c>
      <c r="G63" s="235"/>
      <c r="H63" s="235"/>
      <c r="I63" s="235">
        <v>0</v>
      </c>
      <c r="J63" s="235">
        <v>0</v>
      </c>
      <c r="K63" s="217" t="s">
        <v>381</v>
      </c>
      <c r="L63" s="232">
        <f t="shared" si="3"/>
        <v>0</v>
      </c>
      <c r="M63" s="217" t="s">
        <v>385</v>
      </c>
      <c r="N63" s="217" t="s">
        <v>381</v>
      </c>
      <c r="O63" s="256" t="s">
        <v>325</v>
      </c>
      <c r="P63" s="275" t="s">
        <v>521</v>
      </c>
      <c r="Q63" s="217" t="s">
        <v>441</v>
      </c>
      <c r="R63" s="37">
        <v>0.553</v>
      </c>
      <c r="S63" s="120" t="s">
        <v>570</v>
      </c>
      <c r="T63" s="37">
        <v>0.27</v>
      </c>
      <c r="U63" s="37">
        <v>0.31</v>
      </c>
      <c r="V63" s="57">
        <v>2.7E-06</v>
      </c>
      <c r="W63" s="314">
        <v>1.4E-05</v>
      </c>
      <c r="X63" s="301"/>
      <c r="Y63" s="301" t="s">
        <v>441</v>
      </c>
      <c r="Z63" s="322"/>
      <c r="AA63" s="235" t="s">
        <v>441</v>
      </c>
      <c r="AB63" s="301">
        <v>1</v>
      </c>
      <c r="AC63" s="301">
        <v>1</v>
      </c>
      <c r="AD63" s="301">
        <v>0</v>
      </c>
      <c r="AE63" s="301">
        <v>0</v>
      </c>
      <c r="AF63" s="323">
        <v>1</v>
      </c>
      <c r="AG63" s="301"/>
      <c r="AH63" s="235">
        <v>0</v>
      </c>
      <c r="AI63" s="235">
        <v>0</v>
      </c>
      <c r="AJ63" s="235"/>
      <c r="AK63" s="138">
        <f>AH63+AI63</f>
        <v>0</v>
      </c>
      <c r="AL63" s="326" t="s">
        <v>448</v>
      </c>
    </row>
    <row r="64" spans="1:38" ht="12.75">
      <c r="A64" s="193">
        <v>1</v>
      </c>
      <c r="B64" s="47" t="s">
        <v>64</v>
      </c>
      <c r="C64" s="225" t="s">
        <v>381</v>
      </c>
      <c r="D64" s="225"/>
      <c r="E64" s="242"/>
      <c r="F64" s="235">
        <v>0</v>
      </c>
      <c r="G64" s="235"/>
      <c r="H64" s="235"/>
      <c r="I64" s="235">
        <v>0</v>
      </c>
      <c r="J64" s="235">
        <v>0</v>
      </c>
      <c r="K64" s="217" t="s">
        <v>381</v>
      </c>
      <c r="L64" s="232">
        <f t="shared" si="3"/>
        <v>0</v>
      </c>
      <c r="M64" s="217" t="s">
        <v>385</v>
      </c>
      <c r="N64" s="217" t="s">
        <v>381</v>
      </c>
      <c r="O64" s="256" t="s">
        <v>128</v>
      </c>
      <c r="P64" s="275" t="s">
        <v>518</v>
      </c>
      <c r="Q64" s="217" t="s">
        <v>441</v>
      </c>
      <c r="R64" s="37">
        <v>0.256</v>
      </c>
      <c r="S64" s="37">
        <v>0.307</v>
      </c>
      <c r="T64" s="37">
        <v>0.215</v>
      </c>
      <c r="U64" s="37">
        <v>0.266</v>
      </c>
      <c r="V64" s="57">
        <v>1.2E-06</v>
      </c>
      <c r="W64" s="314">
        <v>1.4E-05</v>
      </c>
      <c r="X64" s="301"/>
      <c r="Y64" s="301" t="s">
        <v>441</v>
      </c>
      <c r="Z64" s="322"/>
      <c r="AA64" s="235" t="s">
        <v>441</v>
      </c>
      <c r="AB64" s="301">
        <v>1</v>
      </c>
      <c r="AC64" s="301"/>
      <c r="AD64" s="301"/>
      <c r="AE64" s="301"/>
      <c r="AF64" s="301"/>
      <c r="AG64" s="301"/>
      <c r="AH64" s="235"/>
      <c r="AI64" s="235">
        <v>1</v>
      </c>
      <c r="AJ64" s="235"/>
      <c r="AK64" s="138">
        <f>AH64+AI64</f>
        <v>1</v>
      </c>
      <c r="AL64" s="326" t="s">
        <v>448</v>
      </c>
    </row>
    <row r="65" spans="1:38" ht="12.75">
      <c r="A65" s="193">
        <v>1</v>
      </c>
      <c r="B65" s="36" t="s">
        <v>65</v>
      </c>
      <c r="C65" s="225" t="s">
        <v>381</v>
      </c>
      <c r="D65" s="225"/>
      <c r="E65" s="249"/>
      <c r="F65" s="235">
        <v>0</v>
      </c>
      <c r="G65" s="235"/>
      <c r="H65" s="235">
        <v>2</v>
      </c>
      <c r="I65" s="235">
        <v>0</v>
      </c>
      <c r="J65" s="235">
        <v>0</v>
      </c>
      <c r="K65" s="217" t="s">
        <v>381</v>
      </c>
      <c r="L65" s="232">
        <f t="shared" si="3"/>
        <v>2</v>
      </c>
      <c r="M65" s="217" t="s">
        <v>385</v>
      </c>
      <c r="N65" s="217" t="s">
        <v>381</v>
      </c>
      <c r="O65" s="256" t="s">
        <v>243</v>
      </c>
      <c r="P65" s="275" t="s">
        <v>519</v>
      </c>
      <c r="Q65" s="217" t="s">
        <v>441</v>
      </c>
      <c r="R65" s="37">
        <v>0.225</v>
      </c>
      <c r="S65" s="120" t="s">
        <v>570</v>
      </c>
      <c r="T65" s="37">
        <v>0.266</v>
      </c>
      <c r="U65" s="37">
        <v>0.359</v>
      </c>
      <c r="V65" s="57">
        <v>1.2E-06</v>
      </c>
      <c r="W65" s="314">
        <v>7.1E-06</v>
      </c>
      <c r="X65" s="301"/>
      <c r="Y65" s="301" t="s">
        <v>441</v>
      </c>
      <c r="Z65" s="322"/>
      <c r="AA65" s="235" t="s">
        <v>441</v>
      </c>
      <c r="AB65" s="301">
        <v>0</v>
      </c>
      <c r="AC65" s="323">
        <v>1</v>
      </c>
      <c r="AD65" s="301">
        <v>0</v>
      </c>
      <c r="AE65" s="301">
        <v>0</v>
      </c>
      <c r="AF65" s="301">
        <v>1</v>
      </c>
      <c r="AG65" s="301"/>
      <c r="AH65" s="235">
        <v>0</v>
      </c>
      <c r="AI65" s="235">
        <v>0</v>
      </c>
      <c r="AJ65" s="235"/>
      <c r="AK65" s="138">
        <f>AH65+AI65</f>
        <v>0</v>
      </c>
      <c r="AL65" s="326" t="s">
        <v>448</v>
      </c>
    </row>
    <row r="66" spans="1:39" ht="12.75">
      <c r="A66" s="193">
        <v>1</v>
      </c>
      <c r="B66" s="41" t="s">
        <v>66</v>
      </c>
      <c r="C66" s="225" t="s">
        <v>381</v>
      </c>
      <c r="D66" s="225"/>
      <c r="E66" s="242">
        <v>1</v>
      </c>
      <c r="F66" s="235">
        <v>0</v>
      </c>
      <c r="G66" s="235"/>
      <c r="H66" s="235"/>
      <c r="I66" s="235">
        <v>1</v>
      </c>
      <c r="J66" s="235">
        <v>0</v>
      </c>
      <c r="K66" s="218" t="s">
        <v>383</v>
      </c>
      <c r="L66" s="232">
        <f t="shared" si="3"/>
        <v>1</v>
      </c>
      <c r="M66" s="217" t="s">
        <v>385</v>
      </c>
      <c r="N66" s="218"/>
      <c r="O66" s="258"/>
      <c r="P66" s="270"/>
      <c r="Q66" s="217"/>
      <c r="R66" s="37"/>
      <c r="S66" s="37"/>
      <c r="T66" s="37"/>
      <c r="U66" s="37"/>
      <c r="V66" s="37"/>
      <c r="W66" s="42"/>
      <c r="X66" s="301"/>
      <c r="Y66" s="301"/>
      <c r="Z66" s="322"/>
      <c r="AA66" s="235"/>
      <c r="AB66" s="301"/>
      <c r="AC66" s="323"/>
      <c r="AD66" s="301"/>
      <c r="AE66" s="301"/>
      <c r="AF66" s="301"/>
      <c r="AG66" s="301"/>
      <c r="AH66" s="235"/>
      <c r="AI66" s="235"/>
      <c r="AJ66" s="235"/>
      <c r="AK66" s="138"/>
      <c r="AL66" s="326"/>
      <c r="AM66" t="s">
        <v>379</v>
      </c>
    </row>
    <row r="67" spans="1:38" ht="12.75">
      <c r="A67" s="193">
        <v>1</v>
      </c>
      <c r="B67" s="47" t="s">
        <v>67</v>
      </c>
      <c r="C67" s="225" t="s">
        <v>381</v>
      </c>
      <c r="D67" s="225"/>
      <c r="E67" s="242"/>
      <c r="F67" s="235">
        <v>0</v>
      </c>
      <c r="G67" s="235"/>
      <c r="H67" s="235"/>
      <c r="I67" s="235">
        <v>0</v>
      </c>
      <c r="J67" s="235">
        <v>0</v>
      </c>
      <c r="K67" s="217" t="s">
        <v>381</v>
      </c>
      <c r="L67" s="232">
        <f t="shared" si="3"/>
        <v>0</v>
      </c>
      <c r="M67" s="217" t="s">
        <v>385</v>
      </c>
      <c r="N67" s="217" t="s">
        <v>381</v>
      </c>
      <c r="O67" s="256" t="s">
        <v>129</v>
      </c>
      <c r="P67" s="275" t="s">
        <v>518</v>
      </c>
      <c r="Q67" s="217" t="s">
        <v>441</v>
      </c>
      <c r="R67" s="37">
        <v>0.236</v>
      </c>
      <c r="S67" s="37">
        <v>0.287</v>
      </c>
      <c r="T67" s="37">
        <v>0.215</v>
      </c>
      <c r="U67" s="37">
        <v>0.246</v>
      </c>
      <c r="V67" s="37" t="s">
        <v>0</v>
      </c>
      <c r="W67" s="314">
        <v>1.9E-06</v>
      </c>
      <c r="X67" s="301"/>
      <c r="Y67" s="301" t="s">
        <v>441</v>
      </c>
      <c r="Z67" s="322"/>
      <c r="AA67" s="235" t="s">
        <v>441</v>
      </c>
      <c r="AB67" s="301">
        <v>1</v>
      </c>
      <c r="AC67" s="301"/>
      <c r="AD67" s="301"/>
      <c r="AE67" s="301"/>
      <c r="AF67" s="301"/>
      <c r="AG67" s="301"/>
      <c r="AH67" s="235">
        <v>0</v>
      </c>
      <c r="AI67" s="235">
        <v>1</v>
      </c>
      <c r="AJ67" s="235"/>
      <c r="AK67" s="138">
        <f>AH67+AI67</f>
        <v>1</v>
      </c>
      <c r="AL67" s="326" t="s">
        <v>448</v>
      </c>
    </row>
    <row r="68" spans="1:38" ht="12.75">
      <c r="A68" s="193">
        <v>1</v>
      </c>
      <c r="B68" s="47" t="s">
        <v>68</v>
      </c>
      <c r="C68" s="225" t="s">
        <v>381</v>
      </c>
      <c r="D68" s="225"/>
      <c r="E68" s="249"/>
      <c r="F68" s="235">
        <v>0</v>
      </c>
      <c r="G68" s="235"/>
      <c r="H68" s="235">
        <v>1</v>
      </c>
      <c r="I68" s="237">
        <v>0</v>
      </c>
      <c r="J68" s="235">
        <v>0</v>
      </c>
      <c r="K68" s="217" t="s">
        <v>381</v>
      </c>
      <c r="L68" s="232">
        <v>1</v>
      </c>
      <c r="M68" s="217" t="s">
        <v>385</v>
      </c>
      <c r="N68" s="217" t="s">
        <v>381</v>
      </c>
      <c r="O68" s="258"/>
      <c r="P68" s="270"/>
      <c r="Q68" s="217"/>
      <c r="R68" s="37"/>
      <c r="S68" s="37"/>
      <c r="T68" s="37"/>
      <c r="U68" s="37"/>
      <c r="V68" s="37"/>
      <c r="W68" s="42"/>
      <c r="X68" s="301"/>
      <c r="Y68" s="301"/>
      <c r="Z68" s="322"/>
      <c r="AA68" s="235"/>
      <c r="AB68" s="301"/>
      <c r="AC68" s="301"/>
      <c r="AD68" s="301"/>
      <c r="AE68" s="301"/>
      <c r="AF68" s="301"/>
      <c r="AG68" s="301"/>
      <c r="AH68" s="235"/>
      <c r="AI68" s="235"/>
      <c r="AJ68" s="235"/>
      <c r="AK68" s="138"/>
      <c r="AL68" s="326"/>
    </row>
    <row r="69" spans="1:38" ht="12.75">
      <c r="A69" s="193">
        <v>1</v>
      </c>
      <c r="B69" s="36" t="s">
        <v>69</v>
      </c>
      <c r="C69" s="225" t="s">
        <v>381</v>
      </c>
      <c r="D69" s="225"/>
      <c r="E69" s="242"/>
      <c r="F69" s="235">
        <v>1</v>
      </c>
      <c r="G69" s="235"/>
      <c r="H69" s="235"/>
      <c r="I69" s="235">
        <v>0</v>
      </c>
      <c r="J69" s="235">
        <v>0</v>
      </c>
      <c r="K69" s="217" t="s">
        <v>381</v>
      </c>
      <c r="L69" s="232">
        <f t="shared" si="3"/>
        <v>1</v>
      </c>
      <c r="M69" s="217" t="s">
        <v>385</v>
      </c>
      <c r="N69" s="217" t="s">
        <v>381</v>
      </c>
      <c r="O69" s="258"/>
      <c r="P69" s="270"/>
      <c r="Q69" s="217"/>
      <c r="R69" s="37"/>
      <c r="S69" s="37"/>
      <c r="T69" s="37"/>
      <c r="U69" s="37"/>
      <c r="V69" s="37"/>
      <c r="W69" s="42"/>
      <c r="X69" s="301"/>
      <c r="Y69" s="301"/>
      <c r="Z69" s="322"/>
      <c r="AA69" s="235"/>
      <c r="AB69" s="301"/>
      <c r="AC69" s="301"/>
      <c r="AD69" s="301"/>
      <c r="AE69" s="301"/>
      <c r="AF69" s="301"/>
      <c r="AG69" s="301"/>
      <c r="AH69" s="235"/>
      <c r="AI69" s="235"/>
      <c r="AJ69" s="235"/>
      <c r="AK69" s="138"/>
      <c r="AL69" s="326"/>
    </row>
    <row r="70" spans="1:39" ht="12.75">
      <c r="A70" s="193">
        <v>1</v>
      </c>
      <c r="B70" s="41" t="s">
        <v>184</v>
      </c>
      <c r="C70" s="225" t="s">
        <v>381</v>
      </c>
      <c r="D70" s="225"/>
      <c r="E70" s="250">
        <v>1</v>
      </c>
      <c r="F70" s="235">
        <v>1</v>
      </c>
      <c r="G70" s="235"/>
      <c r="H70" s="235"/>
      <c r="I70" s="245"/>
      <c r="J70" s="235">
        <v>0</v>
      </c>
      <c r="K70" s="218" t="s">
        <v>383</v>
      </c>
      <c r="L70" s="232"/>
      <c r="M70" s="217"/>
      <c r="N70" s="217"/>
      <c r="O70" s="258"/>
      <c r="P70" s="270"/>
      <c r="Q70" s="217"/>
      <c r="R70" s="37"/>
      <c r="S70" s="37"/>
      <c r="T70" s="37"/>
      <c r="U70" s="37"/>
      <c r="V70" s="37"/>
      <c r="W70" s="42"/>
      <c r="X70" s="301"/>
      <c r="Y70" s="301"/>
      <c r="Z70" s="322"/>
      <c r="AA70" s="235"/>
      <c r="AB70" s="301"/>
      <c r="AC70" s="301"/>
      <c r="AD70" s="301"/>
      <c r="AE70" s="301"/>
      <c r="AF70" s="301"/>
      <c r="AG70" s="301"/>
      <c r="AH70" s="235"/>
      <c r="AI70" s="235"/>
      <c r="AJ70" s="235"/>
      <c r="AK70" s="138"/>
      <c r="AL70" s="326"/>
      <c r="AM70" s="189" t="s">
        <v>380</v>
      </c>
    </row>
    <row r="71" spans="1:38" ht="12.75">
      <c r="A71" s="193">
        <v>1</v>
      </c>
      <c r="B71" s="36" t="s">
        <v>185</v>
      </c>
      <c r="C71" s="226" t="s">
        <v>381</v>
      </c>
      <c r="D71" s="226"/>
      <c r="E71" s="242"/>
      <c r="F71" s="235">
        <v>0</v>
      </c>
      <c r="G71" s="235"/>
      <c r="H71" s="235"/>
      <c r="I71" s="235">
        <v>0</v>
      </c>
      <c r="J71" s="235">
        <v>0</v>
      </c>
      <c r="K71" s="217" t="s">
        <v>381</v>
      </c>
      <c r="L71" s="232">
        <f t="shared" si="3"/>
        <v>0</v>
      </c>
      <c r="M71" s="217" t="s">
        <v>385</v>
      </c>
      <c r="N71" s="217" t="s">
        <v>381</v>
      </c>
      <c r="O71" s="256" t="s">
        <v>127</v>
      </c>
      <c r="P71" s="275" t="s">
        <v>517</v>
      </c>
      <c r="Q71" s="217" t="s">
        <v>441</v>
      </c>
      <c r="R71" s="37">
        <v>0.287</v>
      </c>
      <c r="S71" s="37">
        <v>0.348</v>
      </c>
      <c r="T71" s="37">
        <v>0.246</v>
      </c>
      <c r="U71" s="37">
        <v>0.287</v>
      </c>
      <c r="V71" s="57">
        <v>1.7E-05</v>
      </c>
      <c r="W71" s="314">
        <v>6.3E-05</v>
      </c>
      <c r="X71" s="301"/>
      <c r="Y71" s="301" t="s">
        <v>441</v>
      </c>
      <c r="Z71" s="322"/>
      <c r="AA71" s="235" t="s">
        <v>441</v>
      </c>
      <c r="AB71" s="301">
        <v>1</v>
      </c>
      <c r="AC71" s="301"/>
      <c r="AD71" s="301"/>
      <c r="AE71" s="301"/>
      <c r="AF71" s="301"/>
      <c r="AG71" s="301"/>
      <c r="AH71" s="235">
        <v>0</v>
      </c>
      <c r="AI71" s="235">
        <v>0</v>
      </c>
      <c r="AJ71" s="235"/>
      <c r="AK71" s="138">
        <f>AH71+AI71</f>
        <v>0</v>
      </c>
      <c r="AL71" s="326" t="s">
        <v>448</v>
      </c>
    </row>
    <row r="72" spans="1:38" ht="12.75">
      <c r="A72" s="193">
        <v>1</v>
      </c>
      <c r="B72" s="36" t="s">
        <v>186</v>
      </c>
      <c r="C72" s="226" t="s">
        <v>381</v>
      </c>
      <c r="D72" s="226"/>
      <c r="E72" s="242"/>
      <c r="F72" s="235">
        <v>0</v>
      </c>
      <c r="G72" s="235"/>
      <c r="H72" s="235"/>
      <c r="I72" s="235">
        <v>0</v>
      </c>
      <c r="J72" s="235">
        <v>0</v>
      </c>
      <c r="K72" s="217" t="s">
        <v>381</v>
      </c>
      <c r="L72" s="233"/>
      <c r="M72" s="217" t="s">
        <v>385</v>
      </c>
      <c r="N72" s="217" t="s">
        <v>381</v>
      </c>
      <c r="O72" s="256" t="s">
        <v>399</v>
      </c>
      <c r="P72" s="275" t="s">
        <v>516</v>
      </c>
      <c r="Q72" s="217" t="s">
        <v>441</v>
      </c>
      <c r="R72" s="37">
        <v>0.225</v>
      </c>
      <c r="S72" s="37">
        <v>0.277</v>
      </c>
      <c r="T72" s="37">
        <v>0.205</v>
      </c>
      <c r="U72" s="37">
        <v>0.246</v>
      </c>
      <c r="V72" s="57">
        <v>7.3E-06</v>
      </c>
      <c r="W72" s="314">
        <v>2.6E-05</v>
      </c>
      <c r="X72" s="301"/>
      <c r="Y72" s="301" t="s">
        <v>441</v>
      </c>
      <c r="Z72" s="322"/>
      <c r="AA72" s="235" t="s">
        <v>441</v>
      </c>
      <c r="AB72" s="301">
        <v>2</v>
      </c>
      <c r="AC72" s="339"/>
      <c r="AD72" s="339"/>
      <c r="AE72" s="339"/>
      <c r="AF72" s="339"/>
      <c r="AG72" s="301"/>
      <c r="AH72" s="235">
        <v>2</v>
      </c>
      <c r="AI72" s="235">
        <v>0</v>
      </c>
      <c r="AJ72" s="235"/>
      <c r="AK72" s="138">
        <f>AH72+AI72</f>
        <v>2</v>
      </c>
      <c r="AL72" s="326" t="s">
        <v>448</v>
      </c>
    </row>
    <row r="73" spans="1:38" ht="12.75">
      <c r="A73" s="193">
        <v>1</v>
      </c>
      <c r="B73" s="36" t="s">
        <v>198</v>
      </c>
      <c r="C73" s="226" t="s">
        <v>381</v>
      </c>
      <c r="D73" s="226"/>
      <c r="E73" s="242"/>
      <c r="F73" s="235">
        <v>0</v>
      </c>
      <c r="G73" s="235"/>
      <c r="H73" s="235"/>
      <c r="I73" s="235">
        <v>0</v>
      </c>
      <c r="J73" s="235">
        <v>0</v>
      </c>
      <c r="K73" s="217" t="s">
        <v>381</v>
      </c>
      <c r="L73" s="233"/>
      <c r="M73" s="217" t="s">
        <v>385</v>
      </c>
      <c r="N73" s="217" t="s">
        <v>381</v>
      </c>
      <c r="O73" s="256" t="s">
        <v>307</v>
      </c>
      <c r="P73" s="275" t="s">
        <v>515</v>
      </c>
      <c r="Q73" s="217" t="s">
        <v>441</v>
      </c>
      <c r="R73" s="37">
        <v>0.236</v>
      </c>
      <c r="S73" s="37">
        <v>0.297</v>
      </c>
      <c r="T73" s="39">
        <v>0.225</v>
      </c>
      <c r="U73" s="39">
        <v>0.256</v>
      </c>
      <c r="V73" s="57">
        <v>3.4E-06</v>
      </c>
      <c r="W73" s="314">
        <v>9.6E-06</v>
      </c>
      <c r="X73" s="301"/>
      <c r="Y73" s="301" t="s">
        <v>441</v>
      </c>
      <c r="Z73" s="322"/>
      <c r="AA73" s="235" t="s">
        <v>441</v>
      </c>
      <c r="AB73" s="301">
        <v>2</v>
      </c>
      <c r="AC73" s="301"/>
      <c r="AD73" s="301"/>
      <c r="AE73" s="301"/>
      <c r="AF73" s="301"/>
      <c r="AG73" s="301"/>
      <c r="AH73" s="235">
        <v>0</v>
      </c>
      <c r="AI73" s="235">
        <v>0</v>
      </c>
      <c r="AJ73" s="235"/>
      <c r="AK73" s="138">
        <v>0</v>
      </c>
      <c r="AL73" s="326" t="s">
        <v>448</v>
      </c>
    </row>
    <row r="74" spans="1:38" ht="12.75">
      <c r="A74" s="193">
        <v>1</v>
      </c>
      <c r="B74" s="36" t="s">
        <v>199</v>
      </c>
      <c r="C74" s="226" t="s">
        <v>381</v>
      </c>
      <c r="D74" s="226"/>
      <c r="E74" s="242"/>
      <c r="F74" s="235">
        <v>0</v>
      </c>
      <c r="G74" s="235"/>
      <c r="H74" s="235"/>
      <c r="I74" s="235">
        <v>0</v>
      </c>
      <c r="J74" s="235">
        <v>0</v>
      </c>
      <c r="K74" s="217" t="s">
        <v>381</v>
      </c>
      <c r="L74" s="233"/>
      <c r="M74" s="217" t="s">
        <v>385</v>
      </c>
      <c r="N74" s="217" t="s">
        <v>381</v>
      </c>
      <c r="O74" s="256" t="s">
        <v>336</v>
      </c>
      <c r="P74" s="275" t="s">
        <v>514</v>
      </c>
      <c r="Q74" s="217" t="s">
        <v>441</v>
      </c>
      <c r="R74" s="37">
        <v>0.277</v>
      </c>
      <c r="S74" s="37">
        <v>0.338</v>
      </c>
      <c r="T74" s="37">
        <v>0.236</v>
      </c>
      <c r="U74" s="37">
        <v>0.277</v>
      </c>
      <c r="V74" s="57">
        <v>5.3E-06</v>
      </c>
      <c r="W74" s="314">
        <v>4.8E-05</v>
      </c>
      <c r="X74" s="301"/>
      <c r="Y74" s="301" t="s">
        <v>360</v>
      </c>
      <c r="Z74" s="322"/>
      <c r="AA74" s="235" t="s">
        <v>360</v>
      </c>
      <c r="AB74" s="301">
        <v>1</v>
      </c>
      <c r="AC74" s="301"/>
      <c r="AD74" s="301"/>
      <c r="AE74" s="301"/>
      <c r="AF74" s="301"/>
      <c r="AG74" s="301"/>
      <c r="AH74" s="235">
        <v>0</v>
      </c>
      <c r="AI74" s="235">
        <v>3</v>
      </c>
      <c r="AJ74" s="235"/>
      <c r="AK74" s="138">
        <f aca="true" t="shared" si="4" ref="AK74:AK88">AH74+AI74</f>
        <v>3</v>
      </c>
      <c r="AL74" s="326" t="s">
        <v>448</v>
      </c>
    </row>
    <row r="75" spans="1:39" ht="12.75">
      <c r="A75" s="193">
        <v>1</v>
      </c>
      <c r="B75" s="47" t="s">
        <v>200</v>
      </c>
      <c r="C75" s="226" t="s">
        <v>360</v>
      </c>
      <c r="D75" s="226" t="s">
        <v>381</v>
      </c>
      <c r="E75" s="192">
        <v>1</v>
      </c>
      <c r="F75" s="237"/>
      <c r="G75" s="237"/>
      <c r="H75" s="237"/>
      <c r="I75" s="237"/>
      <c r="J75" s="237"/>
      <c r="K75" s="219" t="s">
        <v>381</v>
      </c>
      <c r="L75" s="234"/>
      <c r="M75" s="217" t="s">
        <v>385</v>
      </c>
      <c r="N75" s="217" t="s">
        <v>381</v>
      </c>
      <c r="O75" s="282" t="s">
        <v>285</v>
      </c>
      <c r="P75" s="271" t="s">
        <v>286</v>
      </c>
      <c r="Q75" s="219" t="s">
        <v>441</v>
      </c>
      <c r="R75" s="49">
        <v>0.256</v>
      </c>
      <c r="S75" s="49">
        <v>0.307</v>
      </c>
      <c r="T75" s="49">
        <v>0.215</v>
      </c>
      <c r="U75" s="49">
        <v>0.256</v>
      </c>
      <c r="V75" s="59">
        <v>5.5E-06</v>
      </c>
      <c r="W75" s="315">
        <v>2.1E-05</v>
      </c>
      <c r="X75" s="301"/>
      <c r="Y75" s="301" t="s">
        <v>360</v>
      </c>
      <c r="Z75" s="322"/>
      <c r="AA75" s="237" t="s">
        <v>360</v>
      </c>
      <c r="AB75" s="301">
        <v>1</v>
      </c>
      <c r="AC75" s="301"/>
      <c r="AD75" s="301"/>
      <c r="AE75" s="301"/>
      <c r="AF75" s="301"/>
      <c r="AG75" s="301"/>
      <c r="AH75" s="237">
        <v>0</v>
      </c>
      <c r="AI75" s="237">
        <v>0</v>
      </c>
      <c r="AJ75" s="237"/>
      <c r="AK75" s="138">
        <f t="shared" si="4"/>
        <v>0</v>
      </c>
      <c r="AL75" s="328" t="s">
        <v>448</v>
      </c>
      <c r="AM75" t="s">
        <v>554</v>
      </c>
    </row>
    <row r="76" spans="1:38" ht="12.75">
      <c r="A76" s="193">
        <v>1</v>
      </c>
      <c r="B76" s="36" t="s">
        <v>226</v>
      </c>
      <c r="C76" s="226" t="s">
        <v>381</v>
      </c>
      <c r="D76" s="226"/>
      <c r="E76" s="242"/>
      <c r="F76" s="235">
        <v>0</v>
      </c>
      <c r="G76" s="235"/>
      <c r="H76" s="235"/>
      <c r="I76" s="235">
        <v>0</v>
      </c>
      <c r="J76" s="235">
        <v>0</v>
      </c>
      <c r="K76" s="217" t="s">
        <v>381</v>
      </c>
      <c r="L76" s="233"/>
      <c r="M76" s="217" t="s">
        <v>385</v>
      </c>
      <c r="N76" s="217" t="s">
        <v>381</v>
      </c>
      <c r="O76" s="256" t="s">
        <v>364</v>
      </c>
      <c r="P76" s="275" t="s">
        <v>506</v>
      </c>
      <c r="Q76" s="217" t="s">
        <v>441</v>
      </c>
      <c r="R76" s="37">
        <v>0.307</v>
      </c>
      <c r="S76" s="37">
        <v>0.369</v>
      </c>
      <c r="T76" s="37">
        <v>0.256</v>
      </c>
      <c r="U76" s="37">
        <v>0.307</v>
      </c>
      <c r="V76" s="57">
        <v>7.6E-06</v>
      </c>
      <c r="W76" s="314">
        <v>2.6E-05</v>
      </c>
      <c r="X76" s="301"/>
      <c r="Y76" s="301" t="s">
        <v>441</v>
      </c>
      <c r="Z76" s="322"/>
      <c r="AA76" s="235" t="s">
        <v>441</v>
      </c>
      <c r="AB76" s="301">
        <v>0</v>
      </c>
      <c r="AC76" s="301"/>
      <c r="AD76" s="301"/>
      <c r="AE76" s="301"/>
      <c r="AF76" s="301"/>
      <c r="AG76" s="301"/>
      <c r="AH76" s="235">
        <v>4</v>
      </c>
      <c r="AI76" s="235">
        <v>1</v>
      </c>
      <c r="AJ76" s="235"/>
      <c r="AK76" s="138">
        <f t="shared" si="4"/>
        <v>5</v>
      </c>
      <c r="AL76" s="326" t="s">
        <v>448</v>
      </c>
    </row>
    <row r="77" spans="1:38" ht="12.75">
      <c r="A77" s="193">
        <v>1</v>
      </c>
      <c r="B77" s="36" t="s">
        <v>252</v>
      </c>
      <c r="C77" s="226" t="s">
        <v>381</v>
      </c>
      <c r="D77" s="226"/>
      <c r="E77" s="242"/>
      <c r="F77" s="235"/>
      <c r="G77" s="235"/>
      <c r="H77" s="235"/>
      <c r="I77" s="235">
        <v>0</v>
      </c>
      <c r="J77" s="235">
        <v>0</v>
      </c>
      <c r="K77" s="217" t="s">
        <v>381</v>
      </c>
      <c r="L77" s="233"/>
      <c r="M77" s="217" t="s">
        <v>385</v>
      </c>
      <c r="N77" s="217" t="s">
        <v>381</v>
      </c>
      <c r="O77" s="256" t="s">
        <v>365</v>
      </c>
      <c r="P77" s="275" t="s">
        <v>506</v>
      </c>
      <c r="Q77" s="217" t="s">
        <v>441</v>
      </c>
      <c r="R77" s="37">
        <v>0.451</v>
      </c>
      <c r="S77" s="37">
        <v>0.553</v>
      </c>
      <c r="T77" s="264">
        <v>0.307</v>
      </c>
      <c r="U77" s="264">
        <v>0.389</v>
      </c>
      <c r="V77" s="265">
        <v>5.2E-06</v>
      </c>
      <c r="W77" s="265">
        <v>1.2E-05</v>
      </c>
      <c r="X77" s="301"/>
      <c r="Y77" s="301" t="s">
        <v>441</v>
      </c>
      <c r="Z77" s="322"/>
      <c r="AA77" s="235" t="s">
        <v>441</v>
      </c>
      <c r="AB77" s="301">
        <v>0</v>
      </c>
      <c r="AC77" s="301"/>
      <c r="AD77" s="301"/>
      <c r="AE77" s="301"/>
      <c r="AF77" s="301"/>
      <c r="AG77" s="301"/>
      <c r="AH77" s="235">
        <v>0</v>
      </c>
      <c r="AI77" s="235">
        <v>3</v>
      </c>
      <c r="AJ77" s="235"/>
      <c r="AK77" s="138">
        <f t="shared" si="4"/>
        <v>3</v>
      </c>
      <c r="AL77" s="326" t="s">
        <v>448</v>
      </c>
    </row>
    <row r="78" spans="1:39" ht="12.75">
      <c r="A78" s="193">
        <v>1</v>
      </c>
      <c r="B78" s="36" t="s">
        <v>253</v>
      </c>
      <c r="C78" s="226" t="s">
        <v>381</v>
      </c>
      <c r="D78" s="226"/>
      <c r="E78" s="242"/>
      <c r="F78" s="235"/>
      <c r="G78" s="235"/>
      <c r="H78" s="235"/>
      <c r="I78" s="235">
        <v>0</v>
      </c>
      <c r="J78" s="235">
        <v>0</v>
      </c>
      <c r="K78" s="217" t="s">
        <v>381</v>
      </c>
      <c r="L78" s="233"/>
      <c r="M78" s="217" t="s">
        <v>385</v>
      </c>
      <c r="N78" s="217" t="s">
        <v>381</v>
      </c>
      <c r="O78" s="256" t="s">
        <v>366</v>
      </c>
      <c r="P78" s="275" t="s">
        <v>511</v>
      </c>
      <c r="Q78" s="217" t="s">
        <v>441</v>
      </c>
      <c r="R78" s="120">
        <v>1.056</v>
      </c>
      <c r="S78" s="120">
        <v>1.435</v>
      </c>
      <c r="T78" s="37">
        <v>1.558</v>
      </c>
      <c r="U78" s="37">
        <v>2.04</v>
      </c>
      <c r="V78" s="57">
        <v>2.5E-06</v>
      </c>
      <c r="W78" s="314">
        <v>7.9E-06</v>
      </c>
      <c r="X78" s="301"/>
      <c r="Y78" s="301" t="s">
        <v>441</v>
      </c>
      <c r="Z78" s="322"/>
      <c r="AA78" s="235" t="s">
        <v>441</v>
      </c>
      <c r="AB78" s="301">
        <v>1</v>
      </c>
      <c r="AC78" s="323">
        <v>0</v>
      </c>
      <c r="AD78" s="301">
        <v>0</v>
      </c>
      <c r="AE78" s="301">
        <v>0</v>
      </c>
      <c r="AF78" s="301">
        <v>0</v>
      </c>
      <c r="AG78" s="301"/>
      <c r="AH78" s="235">
        <v>0</v>
      </c>
      <c r="AI78" s="235">
        <v>7</v>
      </c>
      <c r="AJ78" s="235"/>
      <c r="AK78" s="138">
        <f t="shared" si="4"/>
        <v>7</v>
      </c>
      <c r="AL78" s="326" t="s">
        <v>448</v>
      </c>
      <c r="AM78" t="s">
        <v>571</v>
      </c>
    </row>
    <row r="79" spans="1:39" ht="12.75">
      <c r="A79" s="193">
        <v>1</v>
      </c>
      <c r="B79" s="36" t="s">
        <v>254</v>
      </c>
      <c r="C79" s="226" t="s">
        <v>381</v>
      </c>
      <c r="D79" s="226"/>
      <c r="E79" s="242"/>
      <c r="F79" s="235">
        <v>0</v>
      </c>
      <c r="G79" s="235"/>
      <c r="H79" s="235"/>
      <c r="I79" s="235">
        <v>0</v>
      </c>
      <c r="J79" s="235">
        <v>0</v>
      </c>
      <c r="K79" s="217" t="s">
        <v>381</v>
      </c>
      <c r="L79" s="233"/>
      <c r="M79" s="217" t="s">
        <v>385</v>
      </c>
      <c r="N79" s="217" t="s">
        <v>381</v>
      </c>
      <c r="O79" s="256" t="s">
        <v>241</v>
      </c>
      <c r="P79" s="275" t="s">
        <v>505</v>
      </c>
      <c r="Q79" s="217" t="s">
        <v>441</v>
      </c>
      <c r="R79" s="120">
        <v>0.482</v>
      </c>
      <c r="S79" s="120">
        <v>0.605</v>
      </c>
      <c r="T79" s="37">
        <v>0.297</v>
      </c>
      <c r="U79" s="37">
        <v>0.379</v>
      </c>
      <c r="V79" s="57">
        <v>5.2E-06</v>
      </c>
      <c r="W79" s="314">
        <v>2.2E-05</v>
      </c>
      <c r="X79" s="301"/>
      <c r="Y79" s="301" t="s">
        <v>360</v>
      </c>
      <c r="Z79" s="322"/>
      <c r="AA79" s="235" t="s">
        <v>360</v>
      </c>
      <c r="AB79" s="301">
        <v>1</v>
      </c>
      <c r="AC79" s="301"/>
      <c r="AD79" s="301"/>
      <c r="AE79" s="301"/>
      <c r="AF79" s="301"/>
      <c r="AG79" s="301"/>
      <c r="AH79" s="235">
        <v>0</v>
      </c>
      <c r="AI79" s="235">
        <v>4</v>
      </c>
      <c r="AJ79" s="235"/>
      <c r="AK79" s="138">
        <f t="shared" si="4"/>
        <v>4</v>
      </c>
      <c r="AL79" s="326" t="s">
        <v>448</v>
      </c>
      <c r="AM79" t="s">
        <v>572</v>
      </c>
    </row>
    <row r="80" spans="1:38" ht="12.75">
      <c r="A80" s="193">
        <v>1</v>
      </c>
      <c r="B80" s="36" t="s">
        <v>295</v>
      </c>
      <c r="C80" s="226" t="s">
        <v>381</v>
      </c>
      <c r="D80" s="226"/>
      <c r="E80" s="242"/>
      <c r="F80" s="235">
        <v>0</v>
      </c>
      <c r="G80" s="235"/>
      <c r="H80" s="235"/>
      <c r="I80" s="235">
        <v>0</v>
      </c>
      <c r="J80" s="235">
        <v>0</v>
      </c>
      <c r="K80" s="217" t="s">
        <v>381</v>
      </c>
      <c r="L80" s="233"/>
      <c r="M80" s="217" t="s">
        <v>385</v>
      </c>
      <c r="N80" s="217" t="s">
        <v>381</v>
      </c>
      <c r="O80" s="256" t="s">
        <v>134</v>
      </c>
      <c r="P80" s="275" t="s">
        <v>513</v>
      </c>
      <c r="Q80" s="217" t="s">
        <v>441</v>
      </c>
      <c r="R80" s="37">
        <v>0.205</v>
      </c>
      <c r="S80" s="37">
        <v>0.338</v>
      </c>
      <c r="T80" s="37">
        <v>0.184</v>
      </c>
      <c r="U80" s="37">
        <v>0.225</v>
      </c>
      <c r="V80" s="57">
        <v>7.1E-06</v>
      </c>
      <c r="W80" s="314">
        <v>1.9E-05</v>
      </c>
      <c r="X80" s="301"/>
      <c r="Y80" s="301" t="s">
        <v>360</v>
      </c>
      <c r="Z80" s="322"/>
      <c r="AA80" s="235" t="s">
        <v>360</v>
      </c>
      <c r="AB80" s="301">
        <v>1</v>
      </c>
      <c r="AC80" s="301"/>
      <c r="AD80" s="301"/>
      <c r="AE80" s="301"/>
      <c r="AF80" s="301"/>
      <c r="AG80" s="301"/>
      <c r="AH80" s="235">
        <v>3</v>
      </c>
      <c r="AI80" s="235">
        <v>0</v>
      </c>
      <c r="AJ80" s="235"/>
      <c r="AK80" s="138">
        <f t="shared" si="4"/>
        <v>3</v>
      </c>
      <c r="AL80" s="326" t="s">
        <v>448</v>
      </c>
    </row>
    <row r="81" spans="1:38" ht="12.75">
      <c r="A81" s="193">
        <v>1</v>
      </c>
      <c r="B81" s="36" t="s">
        <v>296</v>
      </c>
      <c r="C81" s="226" t="s">
        <v>381</v>
      </c>
      <c r="D81" s="226"/>
      <c r="E81" s="242"/>
      <c r="F81" s="235">
        <v>0</v>
      </c>
      <c r="G81" s="235"/>
      <c r="H81" s="235"/>
      <c r="I81" s="235">
        <v>0</v>
      </c>
      <c r="J81" s="235">
        <v>0</v>
      </c>
      <c r="K81" s="217" t="s">
        <v>381</v>
      </c>
      <c r="L81" s="233"/>
      <c r="M81" s="217" t="s">
        <v>385</v>
      </c>
      <c r="N81" s="217" t="s">
        <v>381</v>
      </c>
      <c r="O81" s="256" t="s">
        <v>558</v>
      </c>
      <c r="P81" s="275" t="s">
        <v>512</v>
      </c>
      <c r="Q81" s="217" t="s">
        <v>441</v>
      </c>
      <c r="R81" s="37">
        <v>0.451</v>
      </c>
      <c r="S81" s="120">
        <v>6.642</v>
      </c>
      <c r="T81" s="37">
        <v>0.338</v>
      </c>
      <c r="U81" s="37">
        <v>0.41</v>
      </c>
      <c r="V81" s="57">
        <v>3.2E-06</v>
      </c>
      <c r="W81" s="314">
        <v>2E-05</v>
      </c>
      <c r="X81" s="301"/>
      <c r="Y81" s="301" t="s">
        <v>360</v>
      </c>
      <c r="Z81" s="322"/>
      <c r="AA81" s="235" t="s">
        <v>360</v>
      </c>
      <c r="AB81" s="301">
        <v>1</v>
      </c>
      <c r="AC81" s="301">
        <v>1</v>
      </c>
      <c r="AD81" s="301">
        <v>0</v>
      </c>
      <c r="AE81" s="301">
        <v>0</v>
      </c>
      <c r="AF81" s="323">
        <v>1</v>
      </c>
      <c r="AG81" s="301"/>
      <c r="AH81" s="235">
        <v>0</v>
      </c>
      <c r="AI81" s="235">
        <v>3</v>
      </c>
      <c r="AJ81" s="235"/>
      <c r="AK81" s="138">
        <f t="shared" si="4"/>
        <v>3</v>
      </c>
      <c r="AL81" s="326" t="s">
        <v>448</v>
      </c>
    </row>
    <row r="82" spans="1:38" ht="12.75">
      <c r="A82" s="193">
        <v>1</v>
      </c>
      <c r="B82" s="36" t="s">
        <v>297</v>
      </c>
      <c r="C82" s="226" t="s">
        <v>381</v>
      </c>
      <c r="D82" s="226"/>
      <c r="E82" s="242"/>
      <c r="F82" s="235">
        <v>0</v>
      </c>
      <c r="G82" s="235">
        <v>1</v>
      </c>
      <c r="H82" s="235"/>
      <c r="I82" s="235">
        <v>0</v>
      </c>
      <c r="J82" s="235">
        <v>1</v>
      </c>
      <c r="K82" s="217" t="s">
        <v>381</v>
      </c>
      <c r="L82" s="233"/>
      <c r="M82" s="217" t="s">
        <v>385</v>
      </c>
      <c r="N82" s="217" t="s">
        <v>381</v>
      </c>
      <c r="O82" s="256" t="s">
        <v>367</v>
      </c>
      <c r="P82" s="275" t="s">
        <v>511</v>
      </c>
      <c r="Q82" s="217" t="s">
        <v>441</v>
      </c>
      <c r="R82" s="37">
        <v>0.4</v>
      </c>
      <c r="S82" s="37">
        <v>0.461</v>
      </c>
      <c r="T82" s="37">
        <v>0.277</v>
      </c>
      <c r="U82" s="37">
        <v>0.41</v>
      </c>
      <c r="V82" s="57">
        <v>2.5E-06</v>
      </c>
      <c r="W82" s="314">
        <v>2.4E-05</v>
      </c>
      <c r="X82" s="301"/>
      <c r="Y82" s="301" t="s">
        <v>441</v>
      </c>
      <c r="Z82" s="322"/>
      <c r="AA82" s="235" t="s">
        <v>441</v>
      </c>
      <c r="AB82" s="301">
        <v>0</v>
      </c>
      <c r="AC82" s="301"/>
      <c r="AD82" s="301"/>
      <c r="AE82" s="301"/>
      <c r="AF82" s="301"/>
      <c r="AG82" s="301"/>
      <c r="AH82" s="235">
        <v>1</v>
      </c>
      <c r="AI82" s="235">
        <v>2</v>
      </c>
      <c r="AJ82" s="235"/>
      <c r="AK82" s="138">
        <f t="shared" si="4"/>
        <v>3</v>
      </c>
      <c r="AL82" s="326" t="s">
        <v>448</v>
      </c>
    </row>
    <row r="83" spans="1:39" ht="12.75">
      <c r="A83" s="193">
        <v>1</v>
      </c>
      <c r="B83" s="36" t="s">
        <v>298</v>
      </c>
      <c r="C83" s="226" t="s">
        <v>381</v>
      </c>
      <c r="D83" s="226"/>
      <c r="E83" s="242"/>
      <c r="F83" s="235">
        <v>0</v>
      </c>
      <c r="G83" s="235">
        <v>0</v>
      </c>
      <c r="H83" s="235"/>
      <c r="I83" s="235">
        <v>0</v>
      </c>
      <c r="J83" s="235">
        <v>0</v>
      </c>
      <c r="K83" s="217" t="s">
        <v>381</v>
      </c>
      <c r="L83" s="233"/>
      <c r="M83" s="217" t="s">
        <v>385</v>
      </c>
      <c r="N83" s="217" t="s">
        <v>381</v>
      </c>
      <c r="O83" s="274" t="s">
        <v>14</v>
      </c>
      <c r="P83" s="275" t="s">
        <v>510</v>
      </c>
      <c r="Q83" s="218" t="s">
        <v>383</v>
      </c>
      <c r="R83" s="120"/>
      <c r="S83" s="120"/>
      <c r="T83" s="37"/>
      <c r="U83" s="37"/>
      <c r="V83" s="37"/>
      <c r="W83" s="42"/>
      <c r="X83" s="301"/>
      <c r="Y83" s="301"/>
      <c r="Z83" s="322"/>
      <c r="AA83" s="235"/>
      <c r="AB83" s="301">
        <v>1</v>
      </c>
      <c r="AC83" s="301">
        <v>0</v>
      </c>
      <c r="AD83" s="351">
        <v>1</v>
      </c>
      <c r="AE83" s="301">
        <v>0</v>
      </c>
      <c r="AF83" s="301">
        <v>0</v>
      </c>
      <c r="AG83" s="301"/>
      <c r="AH83" s="235">
        <v>2</v>
      </c>
      <c r="AI83" s="235">
        <v>0</v>
      </c>
      <c r="AJ83" s="235"/>
      <c r="AK83" s="138">
        <f t="shared" si="4"/>
        <v>2</v>
      </c>
      <c r="AL83" s="348"/>
      <c r="AM83" s="189" t="s">
        <v>445</v>
      </c>
    </row>
    <row r="84" spans="1:38" ht="12.75">
      <c r="A84" s="193">
        <v>1</v>
      </c>
      <c r="B84" s="36" t="s">
        <v>299</v>
      </c>
      <c r="C84" s="226" t="s">
        <v>381</v>
      </c>
      <c r="D84" s="226"/>
      <c r="E84" s="242"/>
      <c r="F84" s="235">
        <v>1</v>
      </c>
      <c r="G84" s="235">
        <v>0</v>
      </c>
      <c r="H84" s="235"/>
      <c r="I84" s="235">
        <v>0</v>
      </c>
      <c r="J84" s="235">
        <v>0</v>
      </c>
      <c r="K84" s="217" t="s">
        <v>381</v>
      </c>
      <c r="L84" s="233">
        <v>1</v>
      </c>
      <c r="M84" s="217" t="s">
        <v>385</v>
      </c>
      <c r="N84" s="217" t="s">
        <v>381</v>
      </c>
      <c r="O84" s="256" t="s">
        <v>242</v>
      </c>
      <c r="P84" s="275" t="s">
        <v>505</v>
      </c>
      <c r="Q84" s="217" t="s">
        <v>441</v>
      </c>
      <c r="R84" s="37">
        <v>0.205</v>
      </c>
      <c r="S84" s="37">
        <v>0.246</v>
      </c>
      <c r="T84" s="37">
        <v>0.174</v>
      </c>
      <c r="U84" s="37">
        <v>0.215</v>
      </c>
      <c r="V84" s="57">
        <v>3.3E-06</v>
      </c>
      <c r="W84" s="314">
        <v>1.2E-05</v>
      </c>
      <c r="X84" s="301"/>
      <c r="Y84" s="301" t="s">
        <v>441</v>
      </c>
      <c r="Z84" s="322"/>
      <c r="AA84" s="235" t="s">
        <v>360</v>
      </c>
      <c r="AB84" s="301">
        <v>1</v>
      </c>
      <c r="AC84" s="301"/>
      <c r="AD84" s="301"/>
      <c r="AE84" s="301"/>
      <c r="AF84" s="301"/>
      <c r="AG84" s="301"/>
      <c r="AH84" s="235">
        <v>0</v>
      </c>
      <c r="AI84" s="235">
        <v>1</v>
      </c>
      <c r="AJ84" s="235"/>
      <c r="AK84" s="138">
        <f t="shared" si="4"/>
        <v>1</v>
      </c>
      <c r="AL84" s="326" t="s">
        <v>448</v>
      </c>
    </row>
    <row r="85" spans="1:38" ht="12.75">
      <c r="A85" s="193">
        <v>1</v>
      </c>
      <c r="B85" s="36" t="s">
        <v>300</v>
      </c>
      <c r="C85" s="226" t="s">
        <v>381</v>
      </c>
      <c r="D85" s="226"/>
      <c r="E85" s="242"/>
      <c r="F85" s="235">
        <v>0</v>
      </c>
      <c r="G85" s="235">
        <v>0</v>
      </c>
      <c r="H85" s="235"/>
      <c r="I85" s="235">
        <v>0</v>
      </c>
      <c r="J85" s="235">
        <v>0</v>
      </c>
      <c r="K85" s="217" t="s">
        <v>381</v>
      </c>
      <c r="L85" s="233"/>
      <c r="M85" s="217" t="s">
        <v>385</v>
      </c>
      <c r="N85" s="217" t="s">
        <v>381</v>
      </c>
      <c r="O85" s="256" t="s">
        <v>550</v>
      </c>
      <c r="P85" s="275" t="s">
        <v>509</v>
      </c>
      <c r="Q85" s="217" t="s">
        <v>441</v>
      </c>
      <c r="R85" s="37">
        <v>0.164</v>
      </c>
      <c r="S85" s="37">
        <v>0.287</v>
      </c>
      <c r="T85" s="37">
        <v>0.215</v>
      </c>
      <c r="U85" s="37">
        <v>0.256</v>
      </c>
      <c r="V85" s="57">
        <v>6.5E-06</v>
      </c>
      <c r="W85" s="314">
        <v>5.8E-05</v>
      </c>
      <c r="X85" s="301"/>
      <c r="Y85" s="301" t="s">
        <v>441</v>
      </c>
      <c r="Z85" s="322"/>
      <c r="AA85" s="235" t="s">
        <v>441</v>
      </c>
      <c r="AB85" s="301">
        <v>0</v>
      </c>
      <c r="AC85" s="301"/>
      <c r="AD85" s="301"/>
      <c r="AE85" s="301"/>
      <c r="AF85" s="301"/>
      <c r="AG85" s="301"/>
      <c r="AH85" s="235">
        <v>0</v>
      </c>
      <c r="AI85" s="235">
        <v>2</v>
      </c>
      <c r="AJ85" s="235"/>
      <c r="AK85" s="138">
        <f t="shared" si="4"/>
        <v>2</v>
      </c>
      <c r="AL85" s="326" t="s">
        <v>448</v>
      </c>
    </row>
    <row r="86" spans="1:39" ht="12.75">
      <c r="A86" s="193">
        <v>1</v>
      </c>
      <c r="B86" s="36" t="s">
        <v>301</v>
      </c>
      <c r="C86" s="226" t="s">
        <v>381</v>
      </c>
      <c r="D86" s="226"/>
      <c r="E86" s="242"/>
      <c r="F86" s="235">
        <v>0</v>
      </c>
      <c r="G86" s="235">
        <v>0</v>
      </c>
      <c r="H86" s="235"/>
      <c r="I86" s="235">
        <v>0</v>
      </c>
      <c r="J86" s="235">
        <v>0</v>
      </c>
      <c r="K86" s="217" t="s">
        <v>381</v>
      </c>
      <c r="L86" s="233"/>
      <c r="M86" s="217" t="s">
        <v>385</v>
      </c>
      <c r="N86" s="217" t="s">
        <v>381</v>
      </c>
      <c r="O86" s="256" t="s">
        <v>440</v>
      </c>
      <c r="P86" s="275" t="s">
        <v>508</v>
      </c>
      <c r="Q86" s="217" t="s">
        <v>441</v>
      </c>
      <c r="R86" s="49">
        <v>0.205</v>
      </c>
      <c r="S86" s="120">
        <v>0.359</v>
      </c>
      <c r="T86" s="37">
        <v>0.205</v>
      </c>
      <c r="U86" s="37">
        <v>0.236</v>
      </c>
      <c r="V86" s="57">
        <v>4E-06</v>
      </c>
      <c r="W86" s="314">
        <v>2.9E-05</v>
      </c>
      <c r="X86" s="301"/>
      <c r="Y86" s="301" t="s">
        <v>441</v>
      </c>
      <c r="Z86" s="322"/>
      <c r="AA86" s="235" t="s">
        <v>360</v>
      </c>
      <c r="AB86" s="301">
        <v>1</v>
      </c>
      <c r="AC86" s="301">
        <v>0</v>
      </c>
      <c r="AD86" s="301">
        <v>0</v>
      </c>
      <c r="AE86" s="301">
        <v>0</v>
      </c>
      <c r="AF86" s="323">
        <v>0</v>
      </c>
      <c r="AG86" s="301"/>
      <c r="AH86" s="235">
        <v>0</v>
      </c>
      <c r="AI86" s="235">
        <v>1</v>
      </c>
      <c r="AJ86" s="235"/>
      <c r="AK86" s="138">
        <f t="shared" si="4"/>
        <v>1</v>
      </c>
      <c r="AL86" s="326" t="s">
        <v>448</v>
      </c>
      <c r="AM86" t="s">
        <v>449</v>
      </c>
    </row>
    <row r="87" spans="1:38" ht="12.75">
      <c r="A87" s="193">
        <v>1</v>
      </c>
      <c r="B87" s="36" t="s">
        <v>302</v>
      </c>
      <c r="C87" s="226" t="s">
        <v>381</v>
      </c>
      <c r="D87" s="226"/>
      <c r="E87" s="242"/>
      <c r="F87" s="235">
        <v>0</v>
      </c>
      <c r="G87" s="235">
        <v>0</v>
      </c>
      <c r="H87" s="235"/>
      <c r="I87" s="235">
        <v>0</v>
      </c>
      <c r="J87" s="235">
        <v>0</v>
      </c>
      <c r="K87" s="217" t="s">
        <v>381</v>
      </c>
      <c r="L87" s="233"/>
      <c r="M87" s="217" t="s">
        <v>385</v>
      </c>
      <c r="N87" s="217" t="s">
        <v>381</v>
      </c>
      <c r="O87" s="277" t="s">
        <v>116</v>
      </c>
      <c r="P87" s="270" t="s">
        <v>115</v>
      </c>
      <c r="Q87" s="217" t="s">
        <v>441</v>
      </c>
      <c r="R87" s="37">
        <v>0.256</v>
      </c>
      <c r="S87" s="37">
        <v>0.297</v>
      </c>
      <c r="T87" s="37">
        <v>0.225</v>
      </c>
      <c r="U87" s="37">
        <v>0.266</v>
      </c>
      <c r="V87" s="57">
        <v>6.9E-06</v>
      </c>
      <c r="W87" s="314">
        <v>3.3E-05</v>
      </c>
      <c r="X87" s="301"/>
      <c r="Y87" s="301" t="s">
        <v>441</v>
      </c>
      <c r="Z87" s="322"/>
      <c r="AA87" s="235" t="s">
        <v>360</v>
      </c>
      <c r="AB87" s="301">
        <v>2</v>
      </c>
      <c r="AC87" s="301"/>
      <c r="AD87" s="301"/>
      <c r="AE87" s="301"/>
      <c r="AF87" s="301"/>
      <c r="AG87" s="301"/>
      <c r="AH87" s="235">
        <v>2</v>
      </c>
      <c r="AI87" s="235">
        <v>5</v>
      </c>
      <c r="AJ87" s="235"/>
      <c r="AK87" s="138">
        <f t="shared" si="4"/>
        <v>7</v>
      </c>
      <c r="AL87" s="326" t="s">
        <v>448</v>
      </c>
    </row>
    <row r="88" spans="1:39" ht="12.75">
      <c r="A88" s="193">
        <v>1</v>
      </c>
      <c r="B88" s="36" t="s">
        <v>303</v>
      </c>
      <c r="C88" s="226" t="s">
        <v>381</v>
      </c>
      <c r="D88" s="226"/>
      <c r="E88" s="242"/>
      <c r="F88" s="235">
        <v>0</v>
      </c>
      <c r="G88" s="235">
        <v>0</v>
      </c>
      <c r="H88" s="235">
        <v>1</v>
      </c>
      <c r="I88" s="235" t="s">
        <v>206</v>
      </c>
      <c r="J88" s="235" t="s">
        <v>206</v>
      </c>
      <c r="K88" s="217" t="s">
        <v>381</v>
      </c>
      <c r="L88" s="233">
        <v>1</v>
      </c>
      <c r="M88" s="217" t="s">
        <v>385</v>
      </c>
      <c r="N88" s="217" t="s">
        <v>381</v>
      </c>
      <c r="O88" s="274" t="s">
        <v>111</v>
      </c>
      <c r="P88" s="270" t="s">
        <v>113</v>
      </c>
      <c r="Q88" s="217" t="s">
        <v>441</v>
      </c>
      <c r="R88" s="53">
        <v>0.266</v>
      </c>
      <c r="S88" s="280">
        <v>0.43</v>
      </c>
      <c r="T88" s="37">
        <v>0.225</v>
      </c>
      <c r="U88" s="37">
        <v>0.348</v>
      </c>
      <c r="V88" s="57">
        <v>8.2E-06</v>
      </c>
      <c r="W88" s="314">
        <v>8.6E-05</v>
      </c>
      <c r="X88" s="301"/>
      <c r="Y88" s="301" t="s">
        <v>441</v>
      </c>
      <c r="Z88" s="322"/>
      <c r="AA88" s="301" t="s">
        <v>441</v>
      </c>
      <c r="AB88" s="301">
        <v>3</v>
      </c>
      <c r="AC88" s="301">
        <v>0</v>
      </c>
      <c r="AD88" s="301">
        <v>0</v>
      </c>
      <c r="AE88" s="301">
        <v>0</v>
      </c>
      <c r="AF88" s="323">
        <v>0</v>
      </c>
      <c r="AG88" s="301"/>
      <c r="AH88" s="301">
        <v>2</v>
      </c>
      <c r="AI88" s="301">
        <v>0</v>
      </c>
      <c r="AJ88" s="301"/>
      <c r="AK88" s="301">
        <f t="shared" si="4"/>
        <v>2</v>
      </c>
      <c r="AL88" s="329"/>
      <c r="AM88" t="s">
        <v>449</v>
      </c>
    </row>
    <row r="89" spans="1:38" ht="12.75">
      <c r="A89" s="193">
        <v>1</v>
      </c>
      <c r="B89" s="36" t="s">
        <v>304</v>
      </c>
      <c r="C89" s="226" t="s">
        <v>381</v>
      </c>
      <c r="D89" s="226"/>
      <c r="E89" s="242"/>
      <c r="F89" s="235">
        <v>0</v>
      </c>
      <c r="G89" s="235">
        <v>0</v>
      </c>
      <c r="H89" s="235">
        <v>1</v>
      </c>
      <c r="I89" s="235" t="s">
        <v>206</v>
      </c>
      <c r="J89" s="235" t="s">
        <v>206</v>
      </c>
      <c r="K89" s="217" t="s">
        <v>381</v>
      </c>
      <c r="L89" s="233">
        <v>1</v>
      </c>
      <c r="M89" s="217" t="s">
        <v>385</v>
      </c>
      <c r="N89" s="217" t="s">
        <v>381</v>
      </c>
      <c r="O89" s="274" t="s">
        <v>180</v>
      </c>
      <c r="P89" s="270" t="s">
        <v>181</v>
      </c>
      <c r="Q89" s="217" t="s">
        <v>441</v>
      </c>
      <c r="R89" s="37">
        <v>0.266</v>
      </c>
      <c r="S89" s="37">
        <v>0.307</v>
      </c>
      <c r="T89" s="37">
        <v>0.246</v>
      </c>
      <c r="U89" s="37">
        <v>0.297</v>
      </c>
      <c r="V89" s="57">
        <v>4E-06</v>
      </c>
      <c r="W89" s="314">
        <v>2.3E-05</v>
      </c>
      <c r="X89" s="301"/>
      <c r="Y89" s="301" t="s">
        <v>441</v>
      </c>
      <c r="Z89" s="322"/>
      <c r="AA89" s="235" t="s">
        <v>360</v>
      </c>
      <c r="AB89" s="301">
        <v>1</v>
      </c>
      <c r="AC89" s="301"/>
      <c r="AD89" s="301"/>
      <c r="AE89" s="301"/>
      <c r="AF89" s="301"/>
      <c r="AG89" s="301"/>
      <c r="AH89" s="235"/>
      <c r="AI89" s="235"/>
      <c r="AJ89" s="235"/>
      <c r="AK89" s="301">
        <v>0</v>
      </c>
      <c r="AL89" s="328" t="s">
        <v>448</v>
      </c>
    </row>
    <row r="90" spans="1:38" ht="12.75">
      <c r="A90" s="193">
        <v>1</v>
      </c>
      <c r="B90" s="36" t="s">
        <v>315</v>
      </c>
      <c r="C90" s="226" t="s">
        <v>381</v>
      </c>
      <c r="D90" s="226"/>
      <c r="E90" s="242"/>
      <c r="F90" s="235">
        <v>0</v>
      </c>
      <c r="G90" s="235">
        <v>0</v>
      </c>
      <c r="H90" s="235"/>
      <c r="I90" s="235">
        <v>0</v>
      </c>
      <c r="J90" s="235">
        <v>0</v>
      </c>
      <c r="K90" s="217" t="s">
        <v>381</v>
      </c>
      <c r="L90" s="233"/>
      <c r="M90" s="217" t="s">
        <v>385</v>
      </c>
      <c r="N90" s="217" t="s">
        <v>381</v>
      </c>
      <c r="O90" s="274" t="s">
        <v>492</v>
      </c>
      <c r="P90" s="270" t="s">
        <v>493</v>
      </c>
      <c r="Q90" s="217" t="s">
        <v>441</v>
      </c>
      <c r="R90" s="37">
        <v>0.246</v>
      </c>
      <c r="S90" s="37">
        <v>0.277</v>
      </c>
      <c r="T90" s="37">
        <v>0.205</v>
      </c>
      <c r="U90" s="37">
        <v>0.246</v>
      </c>
      <c r="V90" s="57">
        <v>5.3E-06</v>
      </c>
      <c r="W90" s="314">
        <v>3.5E-05</v>
      </c>
      <c r="X90" s="301"/>
      <c r="Y90" s="301" t="s">
        <v>441</v>
      </c>
      <c r="Z90" s="322"/>
      <c r="AA90" s="235" t="s">
        <v>360</v>
      </c>
      <c r="AB90" s="301">
        <v>2</v>
      </c>
      <c r="AC90" s="301"/>
      <c r="AD90" s="301"/>
      <c r="AE90" s="301"/>
      <c r="AF90" s="301"/>
      <c r="AG90" s="301"/>
      <c r="AH90" s="235">
        <v>0</v>
      </c>
      <c r="AI90" s="235">
        <v>2</v>
      </c>
      <c r="AJ90" s="235"/>
      <c r="AK90" s="301">
        <f aca="true" t="shared" si="5" ref="AK90:AK97">AH90+AI90</f>
        <v>2</v>
      </c>
      <c r="AL90" s="326" t="s">
        <v>448</v>
      </c>
    </row>
    <row r="91" spans="1:43" s="3" customFormat="1" ht="15.75" customHeight="1">
      <c r="A91" s="193">
        <v>1</v>
      </c>
      <c r="B91" s="36" t="s">
        <v>316</v>
      </c>
      <c r="C91" s="226" t="s">
        <v>381</v>
      </c>
      <c r="D91" s="226"/>
      <c r="E91" s="242"/>
      <c r="F91" s="235">
        <v>0</v>
      </c>
      <c r="G91" s="235">
        <v>0</v>
      </c>
      <c r="H91" s="235"/>
      <c r="I91" s="235">
        <v>0</v>
      </c>
      <c r="J91" s="235">
        <v>0</v>
      </c>
      <c r="K91" s="217" t="s">
        <v>381</v>
      </c>
      <c r="L91" s="233">
        <v>2</v>
      </c>
      <c r="M91" s="217" t="s">
        <v>385</v>
      </c>
      <c r="N91" s="217" t="s">
        <v>381</v>
      </c>
      <c r="O91" s="256" t="s">
        <v>135</v>
      </c>
      <c r="P91" s="275" t="s">
        <v>508</v>
      </c>
      <c r="Q91" s="217" t="s">
        <v>441</v>
      </c>
      <c r="R91" s="37">
        <v>0.225</v>
      </c>
      <c r="S91" s="37">
        <v>0.266</v>
      </c>
      <c r="T91" s="37">
        <v>0.205</v>
      </c>
      <c r="U91" s="37">
        <v>0.246</v>
      </c>
      <c r="V91" s="57">
        <v>5.1E-06</v>
      </c>
      <c r="W91" s="314">
        <v>4E-05</v>
      </c>
      <c r="X91" s="323"/>
      <c r="Y91" s="323" t="s">
        <v>441</v>
      </c>
      <c r="Z91" s="324"/>
      <c r="AA91" s="235" t="s">
        <v>441</v>
      </c>
      <c r="AB91" s="301">
        <v>2</v>
      </c>
      <c r="AC91" s="301"/>
      <c r="AD91" s="301"/>
      <c r="AE91" s="301"/>
      <c r="AF91" s="301"/>
      <c r="AG91" s="301"/>
      <c r="AH91" s="235">
        <v>3</v>
      </c>
      <c r="AI91" s="235">
        <v>4</v>
      </c>
      <c r="AJ91" s="235"/>
      <c r="AK91" s="138">
        <f t="shared" si="5"/>
        <v>7</v>
      </c>
      <c r="AL91" s="326" t="s">
        <v>448</v>
      </c>
      <c r="AM91"/>
      <c r="AN91"/>
      <c r="AO91"/>
      <c r="AP91"/>
      <c r="AQ91"/>
    </row>
    <row r="92" spans="1:43" s="3" customFormat="1" ht="13.5" customHeight="1">
      <c r="A92" s="193">
        <v>1</v>
      </c>
      <c r="B92" s="36" t="s">
        <v>317</v>
      </c>
      <c r="C92" s="226" t="s">
        <v>381</v>
      </c>
      <c r="D92" s="226"/>
      <c r="E92" s="242"/>
      <c r="F92" s="235">
        <v>0</v>
      </c>
      <c r="G92" s="235">
        <v>0</v>
      </c>
      <c r="H92" s="235"/>
      <c r="I92" s="235">
        <v>0</v>
      </c>
      <c r="J92" s="235">
        <v>0</v>
      </c>
      <c r="K92" s="217" t="s">
        <v>381</v>
      </c>
      <c r="L92" s="233"/>
      <c r="M92" s="217" t="s">
        <v>385</v>
      </c>
      <c r="N92" s="217" t="s">
        <v>381</v>
      </c>
      <c r="O92" s="274" t="s">
        <v>114</v>
      </c>
      <c r="P92" s="270" t="s">
        <v>115</v>
      </c>
      <c r="Q92" s="217" t="s">
        <v>441</v>
      </c>
      <c r="R92" s="37">
        <v>0.215</v>
      </c>
      <c r="S92" s="37">
        <v>0.256</v>
      </c>
      <c r="T92" s="37">
        <v>0.195</v>
      </c>
      <c r="U92" s="37">
        <v>0.236</v>
      </c>
      <c r="V92" s="57">
        <v>1E-05</v>
      </c>
      <c r="W92" s="314">
        <v>2.5E-05</v>
      </c>
      <c r="X92" s="323"/>
      <c r="Y92" s="323" t="s">
        <v>360</v>
      </c>
      <c r="Z92" s="324"/>
      <c r="AA92" s="235" t="s">
        <v>441</v>
      </c>
      <c r="AB92" s="301">
        <v>0</v>
      </c>
      <c r="AC92" s="301"/>
      <c r="AD92" s="301"/>
      <c r="AE92" s="301"/>
      <c r="AF92" s="301"/>
      <c r="AG92" s="301"/>
      <c r="AH92" s="235">
        <v>2</v>
      </c>
      <c r="AI92" s="235">
        <v>3</v>
      </c>
      <c r="AJ92" s="235"/>
      <c r="AK92" s="138">
        <f t="shared" si="5"/>
        <v>5</v>
      </c>
      <c r="AL92" s="326" t="s">
        <v>448</v>
      </c>
      <c r="AM92"/>
      <c r="AN92"/>
      <c r="AO92"/>
      <c r="AP92"/>
      <c r="AQ92"/>
    </row>
    <row r="93" spans="1:38" ht="12.75">
      <c r="A93" s="193">
        <v>1</v>
      </c>
      <c r="B93" s="36" t="s">
        <v>318</v>
      </c>
      <c r="C93" s="226" t="s">
        <v>381</v>
      </c>
      <c r="D93" s="226"/>
      <c r="E93" s="242"/>
      <c r="F93" s="235">
        <v>0</v>
      </c>
      <c r="G93" s="235">
        <v>0</v>
      </c>
      <c r="H93" s="235"/>
      <c r="I93" s="235">
        <v>0</v>
      </c>
      <c r="J93" s="235">
        <v>0</v>
      </c>
      <c r="K93" s="217" t="s">
        <v>381</v>
      </c>
      <c r="L93" s="233"/>
      <c r="M93" s="217" t="s">
        <v>385</v>
      </c>
      <c r="N93" s="217" t="s">
        <v>381</v>
      </c>
      <c r="O93" s="274" t="s">
        <v>329</v>
      </c>
      <c r="P93" s="270" t="s">
        <v>280</v>
      </c>
      <c r="Q93" s="217" t="s">
        <v>441</v>
      </c>
      <c r="R93" s="49">
        <v>0.154</v>
      </c>
      <c r="S93" s="120">
        <v>2.265</v>
      </c>
      <c r="T93" s="37">
        <v>0.174</v>
      </c>
      <c r="U93" s="37">
        <v>0.328</v>
      </c>
      <c r="V93" s="57">
        <v>4.4E-06</v>
      </c>
      <c r="W93" s="314">
        <v>1.5E-05</v>
      </c>
      <c r="X93" s="301"/>
      <c r="Y93" s="301" t="s">
        <v>441</v>
      </c>
      <c r="Z93" s="322"/>
      <c r="AA93" s="235" t="s">
        <v>360</v>
      </c>
      <c r="AB93" s="301">
        <v>0</v>
      </c>
      <c r="AC93" s="301">
        <v>0</v>
      </c>
      <c r="AD93" s="301">
        <v>0</v>
      </c>
      <c r="AE93" s="301">
        <v>0</v>
      </c>
      <c r="AF93" s="301">
        <v>1</v>
      </c>
      <c r="AG93" s="301"/>
      <c r="AH93" s="235">
        <v>1</v>
      </c>
      <c r="AI93" s="235">
        <v>2</v>
      </c>
      <c r="AJ93" s="235"/>
      <c r="AK93" s="138">
        <f t="shared" si="5"/>
        <v>3</v>
      </c>
      <c r="AL93" s="329"/>
    </row>
    <row r="94" spans="1:38" ht="12.75">
      <c r="A94" s="193">
        <v>1</v>
      </c>
      <c r="B94" s="36" t="s">
        <v>319</v>
      </c>
      <c r="C94" s="226" t="s">
        <v>381</v>
      </c>
      <c r="D94" s="226"/>
      <c r="E94" s="242"/>
      <c r="F94" s="235">
        <v>0</v>
      </c>
      <c r="G94" s="235">
        <v>0</v>
      </c>
      <c r="H94" s="235"/>
      <c r="I94" s="235">
        <v>0</v>
      </c>
      <c r="J94" s="235">
        <v>0</v>
      </c>
      <c r="K94" s="217" t="s">
        <v>381</v>
      </c>
      <c r="L94" s="233"/>
      <c r="M94" s="217" t="s">
        <v>385</v>
      </c>
      <c r="N94" s="217" t="s">
        <v>381</v>
      </c>
      <c r="O94" s="274" t="s">
        <v>112</v>
      </c>
      <c r="P94" s="270" t="s">
        <v>113</v>
      </c>
      <c r="Q94" s="217" t="s">
        <v>441</v>
      </c>
      <c r="R94" s="37">
        <v>0.328</v>
      </c>
      <c r="S94" s="37">
        <v>0.379</v>
      </c>
      <c r="T94" s="37">
        <v>0.236</v>
      </c>
      <c r="U94" s="37">
        <v>0.287</v>
      </c>
      <c r="V94" s="57">
        <v>6.8E-06</v>
      </c>
      <c r="W94" s="314">
        <v>1.8E-05</v>
      </c>
      <c r="X94" s="301"/>
      <c r="Y94" s="301" t="s">
        <v>441</v>
      </c>
      <c r="Z94" s="322"/>
      <c r="AA94" s="235" t="s">
        <v>441</v>
      </c>
      <c r="AB94" s="301">
        <v>0</v>
      </c>
      <c r="AC94" s="301"/>
      <c r="AD94" s="301"/>
      <c r="AE94" s="301"/>
      <c r="AF94" s="301"/>
      <c r="AG94" s="301"/>
      <c r="AH94" s="235">
        <v>0</v>
      </c>
      <c r="AI94" s="235">
        <v>0</v>
      </c>
      <c r="AJ94" s="235"/>
      <c r="AK94" s="138">
        <f t="shared" si="5"/>
        <v>0</v>
      </c>
      <c r="AL94" s="326" t="s">
        <v>448</v>
      </c>
    </row>
    <row r="95" spans="1:38" ht="12.75">
      <c r="A95" s="193">
        <v>1</v>
      </c>
      <c r="B95" s="36" t="s">
        <v>320</v>
      </c>
      <c r="C95" s="226" t="s">
        <v>381</v>
      </c>
      <c r="D95" s="226"/>
      <c r="E95" s="242"/>
      <c r="F95" s="242">
        <v>0</v>
      </c>
      <c r="G95" s="242"/>
      <c r="H95" s="242"/>
      <c r="I95" s="242">
        <v>0</v>
      </c>
      <c r="J95" s="242">
        <v>0</v>
      </c>
      <c r="K95" s="217" t="s">
        <v>381</v>
      </c>
      <c r="L95" s="233"/>
      <c r="M95" s="217" t="s">
        <v>385</v>
      </c>
      <c r="N95" s="217" t="s">
        <v>381</v>
      </c>
      <c r="O95" s="274" t="s">
        <v>144</v>
      </c>
      <c r="P95" s="270" t="s">
        <v>145</v>
      </c>
      <c r="Q95" s="217" t="s">
        <v>441</v>
      </c>
      <c r="R95" s="37">
        <v>0.236</v>
      </c>
      <c r="S95" s="37">
        <v>0.277</v>
      </c>
      <c r="T95" s="37">
        <v>0.195</v>
      </c>
      <c r="U95" s="37">
        <v>0.233</v>
      </c>
      <c r="V95" s="57">
        <v>4.7E-06</v>
      </c>
      <c r="W95" s="314">
        <v>1.5E-05</v>
      </c>
      <c r="X95" s="301"/>
      <c r="Y95" s="301" t="s">
        <v>441</v>
      </c>
      <c r="Z95" s="322"/>
      <c r="AA95" s="235" t="s">
        <v>441</v>
      </c>
      <c r="AB95" s="301">
        <v>1</v>
      </c>
      <c r="AC95" s="301"/>
      <c r="AD95" s="301"/>
      <c r="AE95" s="301"/>
      <c r="AF95" s="301"/>
      <c r="AG95" s="301"/>
      <c r="AH95" s="235">
        <v>6</v>
      </c>
      <c r="AI95" s="235">
        <v>1</v>
      </c>
      <c r="AJ95" s="235"/>
      <c r="AK95" s="138">
        <f t="shared" si="5"/>
        <v>7</v>
      </c>
      <c r="AL95" s="328" t="s">
        <v>448</v>
      </c>
    </row>
    <row r="96" spans="1:38" ht="12.75">
      <c r="A96" s="193">
        <v>1</v>
      </c>
      <c r="B96" s="36" t="s">
        <v>244</v>
      </c>
      <c r="C96" s="226" t="s">
        <v>381</v>
      </c>
      <c r="D96" s="226"/>
      <c r="E96" s="242"/>
      <c r="F96" s="242">
        <v>0</v>
      </c>
      <c r="G96" s="242"/>
      <c r="H96" s="242"/>
      <c r="I96" s="242">
        <v>0</v>
      </c>
      <c r="J96" s="242">
        <v>0</v>
      </c>
      <c r="K96" s="217" t="s">
        <v>381</v>
      </c>
      <c r="L96" s="233"/>
      <c r="M96" s="217" t="s">
        <v>385</v>
      </c>
      <c r="N96" s="217" t="s">
        <v>381</v>
      </c>
      <c r="O96" s="274" t="s">
        <v>331</v>
      </c>
      <c r="P96" s="270" t="s">
        <v>332</v>
      </c>
      <c r="Q96" s="217" t="s">
        <v>441</v>
      </c>
      <c r="R96" s="37">
        <v>0.205</v>
      </c>
      <c r="S96" s="37">
        <v>0.246</v>
      </c>
      <c r="T96" s="37">
        <v>0.195</v>
      </c>
      <c r="U96" s="37">
        <v>0.236</v>
      </c>
      <c r="V96" s="57">
        <v>3.4E-05</v>
      </c>
      <c r="W96" s="314">
        <v>0.00015</v>
      </c>
      <c r="X96" s="301"/>
      <c r="Y96" s="301" t="s">
        <v>441</v>
      </c>
      <c r="Z96" s="322"/>
      <c r="AA96" s="235" t="s">
        <v>441</v>
      </c>
      <c r="AB96" s="301">
        <v>0</v>
      </c>
      <c r="AC96" s="301"/>
      <c r="AD96" s="301"/>
      <c r="AE96" s="301"/>
      <c r="AF96" s="301"/>
      <c r="AG96" s="301"/>
      <c r="AH96" s="235">
        <v>0</v>
      </c>
      <c r="AI96" s="235">
        <v>1</v>
      </c>
      <c r="AJ96" s="235"/>
      <c r="AK96" s="138">
        <f t="shared" si="5"/>
        <v>1</v>
      </c>
      <c r="AL96" s="328" t="s">
        <v>448</v>
      </c>
    </row>
    <row r="97" spans="1:38" ht="12.75">
      <c r="A97" s="193">
        <v>1</v>
      </c>
      <c r="B97" s="36" t="s">
        <v>245</v>
      </c>
      <c r="C97" s="226" t="s">
        <v>381</v>
      </c>
      <c r="D97" s="226"/>
      <c r="E97" s="242"/>
      <c r="F97" s="242">
        <v>0</v>
      </c>
      <c r="G97" s="242"/>
      <c r="H97" s="242"/>
      <c r="I97" s="242">
        <v>0</v>
      </c>
      <c r="J97" s="242">
        <v>0</v>
      </c>
      <c r="K97" s="217" t="s">
        <v>381</v>
      </c>
      <c r="L97" s="233"/>
      <c r="M97" s="217" t="s">
        <v>385</v>
      </c>
      <c r="N97" s="217" t="s">
        <v>381</v>
      </c>
      <c r="O97" s="274" t="s">
        <v>281</v>
      </c>
      <c r="P97" s="270" t="s">
        <v>280</v>
      </c>
      <c r="Q97" s="217" t="s">
        <v>441</v>
      </c>
      <c r="R97" s="49">
        <v>0.164</v>
      </c>
      <c r="S97" s="120">
        <v>0.871</v>
      </c>
      <c r="T97" s="37">
        <v>0.133</v>
      </c>
      <c r="U97" s="37">
        <v>0.154</v>
      </c>
      <c r="V97" s="57">
        <v>7.3E-06</v>
      </c>
      <c r="W97" s="314">
        <v>1.6E-05</v>
      </c>
      <c r="X97" s="301"/>
      <c r="Y97" s="301" t="s">
        <v>360</v>
      </c>
      <c r="Z97" s="322"/>
      <c r="AA97" s="235" t="s">
        <v>360</v>
      </c>
      <c r="AB97" s="301">
        <v>1</v>
      </c>
      <c r="AC97" s="301">
        <v>0</v>
      </c>
      <c r="AD97" s="301">
        <v>0</v>
      </c>
      <c r="AE97" s="301">
        <v>0</v>
      </c>
      <c r="AF97" s="301">
        <v>1</v>
      </c>
      <c r="AG97" s="301"/>
      <c r="AH97" s="235">
        <v>0</v>
      </c>
      <c r="AI97" s="235">
        <v>4</v>
      </c>
      <c r="AJ97" s="235"/>
      <c r="AK97" s="138">
        <f t="shared" si="5"/>
        <v>4</v>
      </c>
      <c r="AL97" s="328" t="s">
        <v>448</v>
      </c>
    </row>
    <row r="98" spans="1:39" ht="12.75">
      <c r="A98" s="193">
        <v>1</v>
      </c>
      <c r="B98" s="47" t="s">
        <v>246</v>
      </c>
      <c r="C98" s="226" t="s">
        <v>381</v>
      </c>
      <c r="D98" s="226"/>
      <c r="E98" s="242"/>
      <c r="F98" s="242">
        <v>0</v>
      </c>
      <c r="G98" s="242"/>
      <c r="H98" s="242"/>
      <c r="I98" s="242">
        <v>0</v>
      </c>
      <c r="J98" s="242">
        <v>0</v>
      </c>
      <c r="K98" s="217" t="s">
        <v>381</v>
      </c>
      <c r="L98" s="233"/>
      <c r="M98" s="217" t="s">
        <v>385</v>
      </c>
      <c r="N98" s="217" t="s">
        <v>381</v>
      </c>
      <c r="O98" s="258"/>
      <c r="P98" s="270"/>
      <c r="Q98" s="217"/>
      <c r="R98" s="37"/>
      <c r="S98" s="37"/>
      <c r="T98" s="37"/>
      <c r="U98" s="37"/>
      <c r="V98" s="37"/>
      <c r="W98" s="42"/>
      <c r="X98" s="301"/>
      <c r="Y98" s="301"/>
      <c r="Z98" s="322"/>
      <c r="AA98" s="235"/>
      <c r="AB98" s="301"/>
      <c r="AC98" s="301"/>
      <c r="AD98" s="301"/>
      <c r="AE98" s="301"/>
      <c r="AF98" s="301"/>
      <c r="AG98" s="301"/>
      <c r="AH98" s="235"/>
      <c r="AI98" s="235"/>
      <c r="AJ98" s="235"/>
      <c r="AK98" s="235"/>
      <c r="AL98" s="326"/>
      <c r="AM98" t="s">
        <v>74</v>
      </c>
    </row>
    <row r="99" spans="1:38" ht="12.75">
      <c r="A99" s="193">
        <v>1</v>
      </c>
      <c r="B99" s="36" t="s">
        <v>247</v>
      </c>
      <c r="C99" s="226" t="s">
        <v>381</v>
      </c>
      <c r="D99" s="226"/>
      <c r="E99" s="242"/>
      <c r="F99" s="242">
        <v>0</v>
      </c>
      <c r="G99" s="242"/>
      <c r="H99" s="242"/>
      <c r="I99" s="242">
        <v>0</v>
      </c>
      <c r="J99" s="242">
        <v>0</v>
      </c>
      <c r="K99" s="217" t="s">
        <v>381</v>
      </c>
      <c r="L99" s="233"/>
      <c r="M99" s="217" t="s">
        <v>385</v>
      </c>
      <c r="N99" s="217" t="s">
        <v>381</v>
      </c>
      <c r="O99" s="274" t="s">
        <v>182</v>
      </c>
      <c r="P99" s="270" t="s">
        <v>181</v>
      </c>
      <c r="Q99" s="217" t="s">
        <v>441</v>
      </c>
      <c r="R99" s="37">
        <v>0.246</v>
      </c>
      <c r="S99" s="37">
        <v>0.297</v>
      </c>
      <c r="T99" s="37">
        <v>0.236</v>
      </c>
      <c r="U99" s="37">
        <v>0.277</v>
      </c>
      <c r="V99" s="57">
        <v>5.6E-06</v>
      </c>
      <c r="W99" s="314">
        <v>3.3E-05</v>
      </c>
      <c r="X99" s="301"/>
      <c r="Y99" s="301" t="s">
        <v>360</v>
      </c>
      <c r="Z99" s="322"/>
      <c r="AA99" s="235" t="s">
        <v>360</v>
      </c>
      <c r="AB99" s="301">
        <v>1</v>
      </c>
      <c r="AC99" s="301"/>
      <c r="AD99" s="301"/>
      <c r="AE99" s="301"/>
      <c r="AF99" s="301"/>
      <c r="AG99" s="301"/>
      <c r="AH99" s="235"/>
      <c r="AI99" s="235"/>
      <c r="AJ99" s="235"/>
      <c r="AK99" s="235">
        <v>0</v>
      </c>
      <c r="AL99" s="328" t="s">
        <v>448</v>
      </c>
    </row>
    <row r="100" spans="1:39" ht="12.75">
      <c r="A100" s="193">
        <v>1</v>
      </c>
      <c r="B100" s="153" t="s">
        <v>248</v>
      </c>
      <c r="C100" s="225" t="s">
        <v>381</v>
      </c>
      <c r="D100" s="225"/>
      <c r="E100" s="242">
        <v>1</v>
      </c>
      <c r="F100" s="242"/>
      <c r="G100" s="242"/>
      <c r="H100" s="242"/>
      <c r="I100" s="242">
        <v>0</v>
      </c>
      <c r="J100" s="242">
        <v>0</v>
      </c>
      <c r="K100" s="221" t="s">
        <v>383</v>
      </c>
      <c r="L100" s="233"/>
      <c r="M100" s="217"/>
      <c r="N100" s="217"/>
      <c r="O100" s="258"/>
      <c r="P100" s="270"/>
      <c r="Q100" s="217"/>
      <c r="R100" s="37"/>
      <c r="S100" s="37"/>
      <c r="T100" s="37"/>
      <c r="U100" s="37"/>
      <c r="V100" s="37"/>
      <c r="W100" s="42"/>
      <c r="X100" s="301"/>
      <c r="Y100" s="301"/>
      <c r="Z100" s="322"/>
      <c r="AA100" s="235"/>
      <c r="AB100" s="301"/>
      <c r="AC100" s="301"/>
      <c r="AD100" s="301"/>
      <c r="AE100" s="301"/>
      <c r="AF100" s="301"/>
      <c r="AG100" s="301"/>
      <c r="AH100" s="235"/>
      <c r="AI100" s="235"/>
      <c r="AJ100" s="235"/>
      <c r="AK100" s="235"/>
      <c r="AL100" s="326"/>
      <c r="AM100" t="s">
        <v>163</v>
      </c>
    </row>
    <row r="101" spans="1:39" ht="12.75">
      <c r="A101" s="193">
        <v>1</v>
      </c>
      <c r="B101" s="153">
        <f aca="true" t="shared" si="6" ref="B101:B107">B100+1</f>
        <v>20220040200099</v>
      </c>
      <c r="C101" s="226" t="s">
        <v>381</v>
      </c>
      <c r="D101" s="226"/>
      <c r="E101" s="242">
        <v>1</v>
      </c>
      <c r="F101" s="242"/>
      <c r="G101" s="242"/>
      <c r="H101" s="242"/>
      <c r="I101" s="242"/>
      <c r="J101" s="242"/>
      <c r="K101" s="221" t="s">
        <v>383</v>
      </c>
      <c r="L101" s="233"/>
      <c r="M101" s="217"/>
      <c r="N101" s="217"/>
      <c r="O101" s="258"/>
      <c r="P101" s="270"/>
      <c r="Q101" s="217"/>
      <c r="R101" s="37"/>
      <c r="S101" s="37"/>
      <c r="T101" s="37"/>
      <c r="U101" s="37"/>
      <c r="V101" s="37"/>
      <c r="W101" s="42"/>
      <c r="X101" s="301"/>
      <c r="Y101" s="301"/>
      <c r="Z101" s="322"/>
      <c r="AA101" s="235"/>
      <c r="AB101" s="301"/>
      <c r="AC101" s="301"/>
      <c r="AD101" s="301"/>
      <c r="AE101" s="301"/>
      <c r="AF101" s="301"/>
      <c r="AG101" s="301"/>
      <c r="AH101" s="235"/>
      <c r="AI101" s="235"/>
      <c r="AJ101" s="235"/>
      <c r="AK101" s="235"/>
      <c r="AL101" s="326"/>
      <c r="AM101" t="s">
        <v>450</v>
      </c>
    </row>
    <row r="102" spans="1:39" ht="12.75">
      <c r="A102" s="193">
        <v>1</v>
      </c>
      <c r="B102" s="153">
        <f t="shared" si="6"/>
        <v>20220040200100</v>
      </c>
      <c r="C102" s="226" t="s">
        <v>381</v>
      </c>
      <c r="D102" s="226"/>
      <c r="E102" s="250">
        <v>1</v>
      </c>
      <c r="F102" s="242"/>
      <c r="G102" s="242"/>
      <c r="H102" s="242"/>
      <c r="I102" s="242"/>
      <c r="J102" s="242">
        <v>0</v>
      </c>
      <c r="K102" s="221" t="s">
        <v>383</v>
      </c>
      <c r="L102" s="233"/>
      <c r="M102" s="217"/>
      <c r="N102" s="217"/>
      <c r="O102" s="258"/>
      <c r="P102" s="270"/>
      <c r="Q102" s="217"/>
      <c r="R102" s="37"/>
      <c r="S102" s="37"/>
      <c r="T102" s="37"/>
      <c r="U102" s="37"/>
      <c r="V102" s="37"/>
      <c r="W102" s="42"/>
      <c r="X102" s="301"/>
      <c r="Y102" s="301"/>
      <c r="Z102" s="322"/>
      <c r="AA102" s="235"/>
      <c r="AB102" s="301"/>
      <c r="AC102" s="301"/>
      <c r="AD102" s="301"/>
      <c r="AE102" s="301"/>
      <c r="AF102" s="301"/>
      <c r="AG102" s="301"/>
      <c r="AH102" s="235"/>
      <c r="AI102" s="235"/>
      <c r="AJ102" s="235"/>
      <c r="AK102" s="235"/>
      <c r="AL102" s="326"/>
      <c r="AM102" s="189" t="s">
        <v>559</v>
      </c>
    </row>
    <row r="103" spans="1:38" ht="12.75">
      <c r="A103" s="193">
        <v>1</v>
      </c>
      <c r="B103" s="138">
        <f t="shared" si="6"/>
        <v>20220040200101</v>
      </c>
      <c r="C103" s="226" t="s">
        <v>381</v>
      </c>
      <c r="D103" s="226"/>
      <c r="E103" s="242"/>
      <c r="F103" s="242"/>
      <c r="G103" s="242"/>
      <c r="H103" s="242"/>
      <c r="I103" s="242"/>
      <c r="J103" s="242"/>
      <c r="K103" s="222" t="s">
        <v>381</v>
      </c>
      <c r="L103" s="233"/>
      <c r="M103" s="217"/>
      <c r="N103" s="217"/>
      <c r="O103" s="258"/>
      <c r="P103" s="270"/>
      <c r="Q103" s="217"/>
      <c r="R103" s="37"/>
      <c r="S103" s="37"/>
      <c r="T103" s="37"/>
      <c r="U103" s="37"/>
      <c r="V103" s="37"/>
      <c r="W103" s="42"/>
      <c r="X103" s="301"/>
      <c r="Y103" s="301"/>
      <c r="Z103" s="322"/>
      <c r="AA103" s="235"/>
      <c r="AB103" s="301"/>
      <c r="AC103" s="301"/>
      <c r="AD103" s="301"/>
      <c r="AE103" s="301"/>
      <c r="AF103" s="301"/>
      <c r="AG103" s="301"/>
      <c r="AH103" s="235"/>
      <c r="AI103" s="235"/>
      <c r="AJ103" s="235"/>
      <c r="AK103" s="235"/>
      <c r="AL103" s="326"/>
    </row>
    <row r="104" spans="1:39" ht="12.75">
      <c r="A104" s="193">
        <v>1</v>
      </c>
      <c r="B104" s="153">
        <f t="shared" si="6"/>
        <v>20220040200102</v>
      </c>
      <c r="C104" s="226" t="s">
        <v>381</v>
      </c>
      <c r="D104" s="226"/>
      <c r="E104" s="250">
        <v>1</v>
      </c>
      <c r="F104" s="242"/>
      <c r="G104" s="242"/>
      <c r="H104" s="242"/>
      <c r="I104" s="242"/>
      <c r="J104" s="242"/>
      <c r="K104" s="221" t="s">
        <v>383</v>
      </c>
      <c r="L104" s="233"/>
      <c r="M104" s="217"/>
      <c r="N104" s="217"/>
      <c r="O104" s="258"/>
      <c r="P104" s="270"/>
      <c r="Q104" s="217"/>
      <c r="R104" s="37"/>
      <c r="S104" s="37"/>
      <c r="T104" s="37"/>
      <c r="U104" s="37"/>
      <c r="V104" s="37"/>
      <c r="W104" s="42"/>
      <c r="X104" s="301"/>
      <c r="Y104" s="301"/>
      <c r="Z104" s="322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326"/>
      <c r="AM104" t="s">
        <v>282</v>
      </c>
    </row>
    <row r="105" spans="1:38" ht="12.75">
      <c r="A105" s="193">
        <v>1</v>
      </c>
      <c r="B105" s="138">
        <f t="shared" si="6"/>
        <v>20220040200103</v>
      </c>
      <c r="C105" s="226" t="s">
        <v>381</v>
      </c>
      <c r="D105" s="226"/>
      <c r="E105" s="242"/>
      <c r="F105" s="242"/>
      <c r="G105" s="242"/>
      <c r="H105" s="242"/>
      <c r="I105" s="242"/>
      <c r="J105" s="242"/>
      <c r="K105" s="222" t="s">
        <v>381</v>
      </c>
      <c r="L105" s="233"/>
      <c r="M105" s="217"/>
      <c r="N105" s="217"/>
      <c r="O105" s="258"/>
      <c r="P105" s="270"/>
      <c r="Q105" s="217"/>
      <c r="R105" s="37"/>
      <c r="S105" s="37"/>
      <c r="T105" s="37"/>
      <c r="U105" s="37"/>
      <c r="V105" s="37"/>
      <c r="W105" s="42"/>
      <c r="X105" s="301"/>
      <c r="Y105" s="301"/>
      <c r="Z105" s="322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326"/>
    </row>
    <row r="106" spans="1:38" ht="12.75">
      <c r="A106" s="193">
        <v>1</v>
      </c>
      <c r="B106" s="138">
        <f t="shared" si="6"/>
        <v>20220040200104</v>
      </c>
      <c r="C106" s="226" t="s">
        <v>381</v>
      </c>
      <c r="D106" s="226"/>
      <c r="E106" s="242"/>
      <c r="F106" s="242"/>
      <c r="G106" s="242"/>
      <c r="H106" s="242"/>
      <c r="I106" s="242">
        <v>0</v>
      </c>
      <c r="J106" s="242">
        <v>0</v>
      </c>
      <c r="K106" s="222" t="s">
        <v>381</v>
      </c>
      <c r="L106" s="233"/>
      <c r="M106" s="217"/>
      <c r="N106" s="217"/>
      <c r="O106" s="258"/>
      <c r="P106" s="270"/>
      <c r="Q106" s="217"/>
      <c r="R106" s="37"/>
      <c r="S106" s="37"/>
      <c r="T106" s="37"/>
      <c r="U106" s="37"/>
      <c r="V106" s="37"/>
      <c r="W106" s="42"/>
      <c r="X106" s="301"/>
      <c r="Y106" s="301"/>
      <c r="Z106" s="322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326"/>
    </row>
    <row r="107" spans="1:38" ht="12.75">
      <c r="A107" s="193">
        <v>1</v>
      </c>
      <c r="B107" s="138">
        <f t="shared" si="6"/>
        <v>20220040200105</v>
      </c>
      <c r="C107" s="226" t="s">
        <v>381</v>
      </c>
      <c r="D107" s="226"/>
      <c r="E107" s="242"/>
      <c r="F107" s="242"/>
      <c r="G107" s="242"/>
      <c r="H107" s="242"/>
      <c r="I107" s="242"/>
      <c r="J107" s="242"/>
      <c r="K107" s="222" t="s">
        <v>381</v>
      </c>
      <c r="L107" s="233"/>
      <c r="M107" s="217"/>
      <c r="N107" s="217"/>
      <c r="O107" s="258"/>
      <c r="P107" s="270"/>
      <c r="Q107" s="217"/>
      <c r="R107" s="37"/>
      <c r="S107" s="37"/>
      <c r="T107" s="37"/>
      <c r="U107" s="37"/>
      <c r="V107" s="37"/>
      <c r="W107" s="42"/>
      <c r="X107" s="301"/>
      <c r="Y107" s="301"/>
      <c r="Z107" s="322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326"/>
    </row>
    <row r="108" spans="1:38" ht="12.75">
      <c r="A108" s="193"/>
      <c r="B108" s="138"/>
      <c r="C108" s="226"/>
      <c r="D108" s="226"/>
      <c r="E108" s="242"/>
      <c r="F108" s="242"/>
      <c r="G108" s="242"/>
      <c r="H108" s="242"/>
      <c r="I108" s="242"/>
      <c r="J108" s="242"/>
      <c r="K108" s="222"/>
      <c r="L108" s="233"/>
      <c r="M108" s="217"/>
      <c r="N108" s="217"/>
      <c r="O108" s="258"/>
      <c r="P108" s="270"/>
      <c r="Q108" s="217"/>
      <c r="R108" s="37"/>
      <c r="S108" s="37"/>
      <c r="T108" s="37"/>
      <c r="U108" s="37"/>
      <c r="V108" s="37"/>
      <c r="W108" s="42"/>
      <c r="X108" s="301"/>
      <c r="Y108" s="301"/>
      <c r="Z108" s="322"/>
      <c r="AA108" s="235"/>
      <c r="AB108" s="301"/>
      <c r="AC108" s="301"/>
      <c r="AD108" s="301"/>
      <c r="AE108" s="301"/>
      <c r="AF108" s="301"/>
      <c r="AG108" s="301"/>
      <c r="AH108" s="235"/>
      <c r="AI108" s="235"/>
      <c r="AJ108" s="235"/>
      <c r="AK108" s="235"/>
      <c r="AL108" s="326"/>
    </row>
    <row r="109" spans="1:38" ht="12.75">
      <c r="A109" s="193">
        <v>1</v>
      </c>
      <c r="B109" s="138">
        <v>20220040200114</v>
      </c>
      <c r="C109" s="226" t="s">
        <v>381</v>
      </c>
      <c r="D109" s="226"/>
      <c r="E109" s="242"/>
      <c r="F109" s="242"/>
      <c r="G109" s="242"/>
      <c r="H109" s="242"/>
      <c r="I109" s="242">
        <v>0</v>
      </c>
      <c r="J109" s="242">
        <v>0</v>
      </c>
      <c r="K109" s="222" t="s">
        <v>381</v>
      </c>
      <c r="L109" s="233"/>
      <c r="M109" s="217" t="s">
        <v>385</v>
      </c>
      <c r="N109" s="217" t="s">
        <v>381</v>
      </c>
      <c r="O109" s="258"/>
      <c r="P109" s="270"/>
      <c r="Q109" s="217"/>
      <c r="R109" s="37"/>
      <c r="S109" s="37"/>
      <c r="T109" s="37"/>
      <c r="U109" s="37"/>
      <c r="V109" s="37"/>
      <c r="W109" s="42"/>
      <c r="X109" s="301"/>
      <c r="Y109" s="301"/>
      <c r="Z109" s="322"/>
      <c r="AA109" s="235"/>
      <c r="AB109" s="301"/>
      <c r="AC109" s="301"/>
      <c r="AD109" s="301"/>
      <c r="AE109" s="301"/>
      <c r="AF109" s="301"/>
      <c r="AG109" s="301"/>
      <c r="AH109" s="235"/>
      <c r="AI109" s="235"/>
      <c r="AJ109" s="235"/>
      <c r="AK109" s="235"/>
      <c r="AL109" s="326"/>
    </row>
    <row r="110" spans="1:38" ht="12.75">
      <c r="A110" s="193">
        <v>1</v>
      </c>
      <c r="B110" s="138">
        <f>B109+1</f>
        <v>20220040200115</v>
      </c>
      <c r="C110" s="226" t="s">
        <v>381</v>
      </c>
      <c r="D110" s="226"/>
      <c r="E110" s="242"/>
      <c r="F110" s="242"/>
      <c r="G110" s="242"/>
      <c r="H110" s="242"/>
      <c r="I110" s="242">
        <v>0</v>
      </c>
      <c r="J110" s="242">
        <v>0</v>
      </c>
      <c r="K110" s="222" t="s">
        <v>381</v>
      </c>
      <c r="L110" s="233"/>
      <c r="M110" s="217" t="s">
        <v>385</v>
      </c>
      <c r="N110" s="217" t="s">
        <v>381</v>
      </c>
      <c r="O110" s="274" t="s">
        <v>20</v>
      </c>
      <c r="P110" s="270" t="s">
        <v>21</v>
      </c>
      <c r="Q110" s="217" t="s">
        <v>441</v>
      </c>
      <c r="R110" s="37">
        <v>0.266</v>
      </c>
      <c r="S110" s="37">
        <v>0.248</v>
      </c>
      <c r="T110" s="37">
        <v>0.236</v>
      </c>
      <c r="U110" s="37">
        <v>0.297</v>
      </c>
      <c r="V110" s="57">
        <v>6.1E-06</v>
      </c>
      <c r="W110" s="314">
        <v>3E-05</v>
      </c>
      <c r="X110" s="301"/>
      <c r="Y110" s="301" t="s">
        <v>441</v>
      </c>
      <c r="Z110" s="322"/>
      <c r="AA110" s="235" t="s">
        <v>441</v>
      </c>
      <c r="AB110" s="301">
        <v>0</v>
      </c>
      <c r="AC110" s="301"/>
      <c r="AD110" s="301"/>
      <c r="AE110" s="301"/>
      <c r="AF110" s="301"/>
      <c r="AG110" s="301"/>
      <c r="AH110" s="235">
        <v>7</v>
      </c>
      <c r="AI110" s="235">
        <v>1</v>
      </c>
      <c r="AJ110" s="235"/>
      <c r="AK110" s="138">
        <f>AH110+AI110</f>
        <v>8</v>
      </c>
      <c r="AL110" s="328" t="s">
        <v>448</v>
      </c>
    </row>
    <row r="111" spans="1:38" ht="12.75">
      <c r="A111" s="193">
        <v>1</v>
      </c>
      <c r="B111" s="138">
        <f aca="true" t="shared" si="7" ref="B111:B120">B110+1</f>
        <v>20220040200116</v>
      </c>
      <c r="C111" s="226" t="s">
        <v>381</v>
      </c>
      <c r="D111" s="226"/>
      <c r="E111" s="242"/>
      <c r="F111" s="242"/>
      <c r="G111" s="242"/>
      <c r="H111" s="242"/>
      <c r="I111" s="242">
        <v>0</v>
      </c>
      <c r="J111" s="242">
        <v>0</v>
      </c>
      <c r="K111" s="222" t="s">
        <v>381</v>
      </c>
      <c r="L111" s="233"/>
      <c r="M111" s="217"/>
      <c r="N111" s="217"/>
      <c r="O111" s="258"/>
      <c r="P111" s="270"/>
      <c r="Q111" s="217"/>
      <c r="R111" s="37"/>
      <c r="S111" s="37"/>
      <c r="T111" s="37"/>
      <c r="U111" s="37"/>
      <c r="V111" s="37"/>
      <c r="W111" s="42"/>
      <c r="X111" s="301"/>
      <c r="Y111" s="301"/>
      <c r="Z111" s="322"/>
      <c r="AA111" s="235"/>
      <c r="AB111" s="301"/>
      <c r="AC111" s="301"/>
      <c r="AD111" s="301"/>
      <c r="AE111" s="301"/>
      <c r="AF111" s="301"/>
      <c r="AG111" s="301"/>
      <c r="AH111" s="235"/>
      <c r="AI111" s="235"/>
      <c r="AJ111" s="235"/>
      <c r="AK111" s="235"/>
      <c r="AL111" s="326"/>
    </row>
    <row r="112" spans="1:38" ht="12.75">
      <c r="A112" s="193">
        <v>1</v>
      </c>
      <c r="B112" s="138">
        <v>20220040200133</v>
      </c>
      <c r="C112" s="226" t="s">
        <v>381</v>
      </c>
      <c r="D112" s="226"/>
      <c r="E112" s="242"/>
      <c r="F112" s="242"/>
      <c r="G112" s="242"/>
      <c r="H112" s="242"/>
      <c r="I112" s="242">
        <v>0</v>
      </c>
      <c r="J112" s="242">
        <v>0</v>
      </c>
      <c r="K112" s="222" t="s">
        <v>381</v>
      </c>
      <c r="L112" s="233"/>
      <c r="M112" s="217"/>
      <c r="N112" s="217"/>
      <c r="O112" s="258"/>
      <c r="P112" s="270"/>
      <c r="Q112" s="217"/>
      <c r="R112" s="37"/>
      <c r="S112" s="37"/>
      <c r="T112" s="37"/>
      <c r="U112" s="37"/>
      <c r="V112" s="37"/>
      <c r="W112" s="42"/>
      <c r="X112" s="301"/>
      <c r="Y112" s="301"/>
      <c r="Z112" s="322"/>
      <c r="AA112" s="235"/>
      <c r="AB112" s="301"/>
      <c r="AC112" s="301"/>
      <c r="AD112" s="301"/>
      <c r="AE112" s="301"/>
      <c r="AF112" s="301"/>
      <c r="AG112" s="301"/>
      <c r="AH112" s="235"/>
      <c r="AI112" s="235"/>
      <c r="AJ112" s="235"/>
      <c r="AK112" s="235"/>
      <c r="AL112" s="326"/>
    </row>
    <row r="113" spans="1:38" ht="15" customHeight="1">
      <c r="A113" s="193">
        <v>1</v>
      </c>
      <c r="B113" s="138">
        <f t="shared" si="7"/>
        <v>20220040200134</v>
      </c>
      <c r="C113" s="226" t="s">
        <v>381</v>
      </c>
      <c r="D113" s="226"/>
      <c r="E113" s="242"/>
      <c r="F113" s="242"/>
      <c r="G113" s="242"/>
      <c r="H113" s="242"/>
      <c r="I113" s="242">
        <v>0</v>
      </c>
      <c r="J113" s="242">
        <v>0</v>
      </c>
      <c r="K113" s="222" t="s">
        <v>381</v>
      </c>
      <c r="L113" s="233"/>
      <c r="M113" s="217"/>
      <c r="N113" s="217"/>
      <c r="O113" s="258"/>
      <c r="P113" s="270"/>
      <c r="Q113" s="217"/>
      <c r="R113" s="37"/>
      <c r="S113" s="37"/>
      <c r="T113" s="37"/>
      <c r="U113" s="37"/>
      <c r="V113" s="37"/>
      <c r="W113" s="42"/>
      <c r="X113" s="301"/>
      <c r="Y113" s="301"/>
      <c r="Z113" s="322"/>
      <c r="AA113" s="235"/>
      <c r="AB113" s="301"/>
      <c r="AC113" s="301"/>
      <c r="AD113" s="301"/>
      <c r="AE113" s="301"/>
      <c r="AF113" s="301"/>
      <c r="AG113" s="301"/>
      <c r="AH113" s="235"/>
      <c r="AI113" s="235"/>
      <c r="AJ113" s="235"/>
      <c r="AK113" s="235"/>
      <c r="AL113" s="331"/>
    </row>
    <row r="114" spans="1:38" ht="12.75">
      <c r="A114" s="193">
        <v>1</v>
      </c>
      <c r="B114" s="138">
        <f t="shared" si="7"/>
        <v>20220040200135</v>
      </c>
      <c r="C114" s="226" t="s">
        <v>381</v>
      </c>
      <c r="D114" s="226"/>
      <c r="E114" s="242"/>
      <c r="F114" s="242"/>
      <c r="G114" s="242"/>
      <c r="H114" s="242"/>
      <c r="I114" s="242">
        <v>0</v>
      </c>
      <c r="J114" s="242">
        <v>0</v>
      </c>
      <c r="K114" s="222" t="s">
        <v>381</v>
      </c>
      <c r="L114" s="233"/>
      <c r="M114" s="217"/>
      <c r="N114" s="217"/>
      <c r="O114" s="258"/>
      <c r="P114" s="270"/>
      <c r="Q114" s="217"/>
      <c r="R114" s="37"/>
      <c r="S114" s="37"/>
      <c r="T114" s="37"/>
      <c r="U114" s="37"/>
      <c r="V114" s="37"/>
      <c r="W114" s="42"/>
      <c r="X114" s="301"/>
      <c r="Y114" s="301"/>
      <c r="Z114" s="322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331"/>
    </row>
    <row r="115" spans="1:39" ht="12.75">
      <c r="A115" s="193">
        <v>1</v>
      </c>
      <c r="B115" s="153">
        <f t="shared" si="7"/>
        <v>20220040200136</v>
      </c>
      <c r="C115" s="225" t="s">
        <v>381</v>
      </c>
      <c r="D115" s="225"/>
      <c r="E115" s="242">
        <v>1</v>
      </c>
      <c r="F115" s="242"/>
      <c r="G115" s="242"/>
      <c r="H115" s="242"/>
      <c r="I115" s="242"/>
      <c r="J115" s="242"/>
      <c r="K115" s="221" t="s">
        <v>383</v>
      </c>
      <c r="L115" s="233"/>
      <c r="M115" s="217"/>
      <c r="N115" s="217"/>
      <c r="O115" s="258"/>
      <c r="P115" s="270"/>
      <c r="Q115" s="217"/>
      <c r="R115" s="37"/>
      <c r="S115" s="37"/>
      <c r="T115" s="37"/>
      <c r="U115" s="37"/>
      <c r="V115" s="37"/>
      <c r="W115" s="42"/>
      <c r="X115" s="301"/>
      <c r="Y115" s="301"/>
      <c r="Z115" s="322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331"/>
      <c r="AM115" t="s">
        <v>202</v>
      </c>
    </row>
    <row r="116" spans="1:39" ht="15" customHeight="1">
      <c r="A116" s="193">
        <v>1</v>
      </c>
      <c r="B116" s="153">
        <f t="shared" si="7"/>
        <v>20220040200137</v>
      </c>
      <c r="C116" s="225" t="s">
        <v>381</v>
      </c>
      <c r="D116" s="225"/>
      <c r="E116" s="242">
        <v>1</v>
      </c>
      <c r="F116" s="242"/>
      <c r="G116" s="242"/>
      <c r="H116" s="242"/>
      <c r="I116" s="242"/>
      <c r="J116" s="242"/>
      <c r="K116" s="221" t="s">
        <v>383</v>
      </c>
      <c r="L116" s="233"/>
      <c r="M116" s="217"/>
      <c r="N116" s="217"/>
      <c r="O116" s="258"/>
      <c r="P116" s="270"/>
      <c r="Q116" s="217"/>
      <c r="R116" s="37"/>
      <c r="S116" s="37"/>
      <c r="T116" s="37"/>
      <c r="U116" s="37"/>
      <c r="V116" s="37"/>
      <c r="W116" s="42"/>
      <c r="X116" s="301"/>
      <c r="Y116" s="301"/>
      <c r="Z116" s="322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331"/>
      <c r="AM116" t="s">
        <v>201</v>
      </c>
    </row>
    <row r="117" spans="1:39" ht="12.75">
      <c r="A117" s="193">
        <v>1</v>
      </c>
      <c r="B117" s="153">
        <f t="shared" si="7"/>
        <v>20220040200138</v>
      </c>
      <c r="C117" s="225" t="s">
        <v>381</v>
      </c>
      <c r="D117" s="225"/>
      <c r="E117" s="242">
        <v>1</v>
      </c>
      <c r="F117" s="242"/>
      <c r="G117" s="242"/>
      <c r="H117" s="242"/>
      <c r="I117" s="242"/>
      <c r="J117" s="242"/>
      <c r="K117" s="221" t="s">
        <v>383</v>
      </c>
      <c r="L117" s="233"/>
      <c r="M117" s="217"/>
      <c r="N117" s="217"/>
      <c r="O117" s="258"/>
      <c r="P117" s="270"/>
      <c r="Q117" s="217"/>
      <c r="R117" s="37"/>
      <c r="S117" s="37"/>
      <c r="T117" s="37"/>
      <c r="U117" s="37"/>
      <c r="V117" s="37"/>
      <c r="W117" s="42"/>
      <c r="X117" s="301"/>
      <c r="Y117" s="301"/>
      <c r="Z117" s="322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  <c r="AL117" s="331"/>
      <c r="AM117" t="s">
        <v>75</v>
      </c>
    </row>
    <row r="118" spans="1:38" ht="12.75">
      <c r="A118" s="193">
        <v>1</v>
      </c>
      <c r="B118" s="138">
        <f t="shared" si="7"/>
        <v>20220040200139</v>
      </c>
      <c r="C118" s="226" t="s">
        <v>381</v>
      </c>
      <c r="D118" s="226"/>
      <c r="E118" s="242"/>
      <c r="F118" s="242"/>
      <c r="G118" s="242"/>
      <c r="H118" s="242"/>
      <c r="I118" s="242">
        <v>0</v>
      </c>
      <c r="J118" s="242">
        <v>0</v>
      </c>
      <c r="K118" s="222" t="s">
        <v>381</v>
      </c>
      <c r="L118" s="233"/>
      <c r="M118" s="217" t="s">
        <v>385</v>
      </c>
      <c r="N118" s="217" t="s">
        <v>381</v>
      </c>
      <c r="O118" s="274" t="s">
        <v>179</v>
      </c>
      <c r="P118" s="270" t="s">
        <v>397</v>
      </c>
      <c r="Q118" s="217" t="s">
        <v>441</v>
      </c>
      <c r="R118" s="37">
        <v>0.297</v>
      </c>
      <c r="S118" s="37">
        <v>0.338</v>
      </c>
      <c r="T118" s="37"/>
      <c r="U118" s="37"/>
      <c r="V118" s="37"/>
      <c r="W118" s="42"/>
      <c r="X118" s="301"/>
      <c r="Y118" s="301" t="s">
        <v>360</v>
      </c>
      <c r="Z118" s="322"/>
      <c r="AA118" s="235" t="s">
        <v>360</v>
      </c>
      <c r="AB118" s="235">
        <v>0</v>
      </c>
      <c r="AC118" s="235"/>
      <c r="AD118" s="235"/>
      <c r="AE118" s="235"/>
      <c r="AF118" s="235"/>
      <c r="AG118" s="235"/>
      <c r="AH118" s="235"/>
      <c r="AI118" s="235"/>
      <c r="AJ118" s="235"/>
      <c r="AK118" s="235"/>
      <c r="AL118" s="331"/>
    </row>
    <row r="119" spans="1:38" ht="12.75">
      <c r="A119" s="193">
        <v>1</v>
      </c>
      <c r="B119" s="138">
        <f t="shared" si="7"/>
        <v>20220040200140</v>
      </c>
      <c r="C119" s="226" t="s">
        <v>381</v>
      </c>
      <c r="D119" s="226"/>
      <c r="E119" s="242"/>
      <c r="F119" s="242"/>
      <c r="G119" s="242"/>
      <c r="H119" s="242"/>
      <c r="I119" s="242">
        <v>0</v>
      </c>
      <c r="J119" s="242">
        <v>0</v>
      </c>
      <c r="K119" s="222" t="s">
        <v>381</v>
      </c>
      <c r="L119" s="233"/>
      <c r="M119" s="217"/>
      <c r="N119" s="217"/>
      <c r="O119" s="258"/>
      <c r="P119" s="270"/>
      <c r="Q119" s="217"/>
      <c r="R119" s="37"/>
      <c r="S119" s="37"/>
      <c r="T119" s="37"/>
      <c r="U119" s="37"/>
      <c r="V119" s="37"/>
      <c r="W119" s="42"/>
      <c r="X119" s="301"/>
      <c r="Y119" s="301"/>
      <c r="Z119" s="322"/>
      <c r="AA119" s="235"/>
      <c r="AB119" s="235"/>
      <c r="AC119" s="235"/>
      <c r="AD119" s="235"/>
      <c r="AE119" s="235"/>
      <c r="AF119" s="235"/>
      <c r="AG119" s="235"/>
      <c r="AH119" s="235"/>
      <c r="AI119" s="235"/>
      <c r="AJ119" s="235"/>
      <c r="AK119" s="235"/>
      <c r="AL119" s="331"/>
    </row>
    <row r="120" spans="1:39" ht="12.75">
      <c r="A120" s="193">
        <v>1</v>
      </c>
      <c r="B120" s="153">
        <f t="shared" si="7"/>
        <v>20220040200141</v>
      </c>
      <c r="C120" s="216" t="s">
        <v>383</v>
      </c>
      <c r="D120" s="225"/>
      <c r="E120" s="242">
        <v>1</v>
      </c>
      <c r="F120" s="242"/>
      <c r="G120" s="242"/>
      <c r="H120" s="242"/>
      <c r="I120" s="242"/>
      <c r="J120" s="242"/>
      <c r="K120" s="223"/>
      <c r="L120" s="233"/>
      <c r="M120" s="217"/>
      <c r="N120" s="217"/>
      <c r="O120" s="258"/>
      <c r="P120" s="270"/>
      <c r="Q120" s="217"/>
      <c r="R120" s="37"/>
      <c r="S120" s="37"/>
      <c r="T120" s="37"/>
      <c r="U120" s="37"/>
      <c r="V120" s="37"/>
      <c r="W120" s="42"/>
      <c r="X120" s="301"/>
      <c r="Y120" s="301"/>
      <c r="Z120" s="322"/>
      <c r="AA120" s="235"/>
      <c r="AB120" s="301"/>
      <c r="AC120" s="301"/>
      <c r="AD120" s="301"/>
      <c r="AE120" s="301"/>
      <c r="AF120" s="301"/>
      <c r="AG120" s="301"/>
      <c r="AH120" s="235"/>
      <c r="AI120" s="235"/>
      <c r="AJ120" s="235"/>
      <c r="AK120" s="235"/>
      <c r="AL120" s="331"/>
      <c r="AM120" t="s">
        <v>207</v>
      </c>
    </row>
    <row r="121" spans="1:39" ht="12.75">
      <c r="A121" s="193">
        <v>1</v>
      </c>
      <c r="B121" s="138">
        <f>B120+1</f>
        <v>20220040200142</v>
      </c>
      <c r="C121" s="226" t="s">
        <v>381</v>
      </c>
      <c r="D121" s="226"/>
      <c r="E121" s="242"/>
      <c r="F121" s="242"/>
      <c r="G121" s="242"/>
      <c r="H121" s="242"/>
      <c r="I121" s="242">
        <v>0</v>
      </c>
      <c r="J121" s="242">
        <v>0</v>
      </c>
      <c r="K121" s="222" t="s">
        <v>381</v>
      </c>
      <c r="L121" s="233"/>
      <c r="M121" s="217" t="s">
        <v>385</v>
      </c>
      <c r="N121" s="217" t="s">
        <v>381</v>
      </c>
      <c r="O121" s="274" t="s">
        <v>561</v>
      </c>
      <c r="P121" s="270" t="s">
        <v>562</v>
      </c>
      <c r="Q121" s="217"/>
      <c r="R121" s="120">
        <v>4.079</v>
      </c>
      <c r="S121" s="120">
        <v>5.064</v>
      </c>
      <c r="T121" s="37">
        <v>0.912</v>
      </c>
      <c r="U121" s="37">
        <v>1.343</v>
      </c>
      <c r="V121" s="37"/>
      <c r="W121" s="42"/>
      <c r="X121" s="301"/>
      <c r="Y121" s="301" t="s">
        <v>360</v>
      </c>
      <c r="Z121" s="322"/>
      <c r="AA121" s="235"/>
      <c r="AB121" s="301">
        <v>0</v>
      </c>
      <c r="AC121" s="301">
        <v>1</v>
      </c>
      <c r="AD121" s="301"/>
      <c r="AE121" s="350">
        <v>1</v>
      </c>
      <c r="AF121" s="301">
        <v>0</v>
      </c>
      <c r="AG121" s="301"/>
      <c r="AH121" s="235">
        <v>4</v>
      </c>
      <c r="AI121" s="235">
        <v>1</v>
      </c>
      <c r="AJ121" s="235"/>
      <c r="AK121" s="138">
        <f>AH121+AI121</f>
        <v>5</v>
      </c>
      <c r="AL121" s="347"/>
      <c r="AM121" s="349" t="s">
        <v>563</v>
      </c>
    </row>
    <row r="122" spans="1:39" ht="12.75">
      <c r="A122" s="193">
        <v>1</v>
      </c>
      <c r="B122" s="191">
        <f>B121+1</f>
        <v>20220040200143</v>
      </c>
      <c r="C122" s="225" t="s">
        <v>360</v>
      </c>
      <c r="D122" s="228" t="s">
        <v>384</v>
      </c>
      <c r="E122" s="242">
        <v>1</v>
      </c>
      <c r="F122" s="242"/>
      <c r="G122" s="242"/>
      <c r="H122" s="242"/>
      <c r="I122" s="242"/>
      <c r="J122" s="242"/>
      <c r="L122" s="233"/>
      <c r="M122" s="217"/>
      <c r="N122" s="217"/>
      <c r="O122" s="258"/>
      <c r="P122" s="270"/>
      <c r="Q122" s="217"/>
      <c r="R122" s="37"/>
      <c r="S122" s="37"/>
      <c r="T122" s="37"/>
      <c r="U122" s="37"/>
      <c r="V122" s="37"/>
      <c r="W122" s="42"/>
      <c r="X122" s="301"/>
      <c r="Y122" s="301"/>
      <c r="Z122" s="322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5"/>
      <c r="AL122" s="331"/>
      <c r="AM122" t="s">
        <v>136</v>
      </c>
    </row>
    <row r="123" spans="1:39" ht="12.75">
      <c r="A123" s="193">
        <v>1</v>
      </c>
      <c r="B123" s="190">
        <f>B122+1</f>
        <v>20220040200144</v>
      </c>
      <c r="C123" s="225" t="s">
        <v>360</v>
      </c>
      <c r="D123" s="225" t="s">
        <v>381</v>
      </c>
      <c r="E123" s="192">
        <v>1</v>
      </c>
      <c r="F123" s="242"/>
      <c r="G123" s="242"/>
      <c r="H123" s="242"/>
      <c r="I123" s="242"/>
      <c r="J123" s="242"/>
      <c r="K123" s="219" t="s">
        <v>381</v>
      </c>
      <c r="L123" s="233"/>
      <c r="M123" s="217" t="s">
        <v>385</v>
      </c>
      <c r="N123" s="217" t="s">
        <v>381</v>
      </c>
      <c r="O123" s="258"/>
      <c r="P123" s="270"/>
      <c r="Q123" s="217"/>
      <c r="R123" s="37"/>
      <c r="S123" s="37"/>
      <c r="T123" s="37"/>
      <c r="U123" s="37"/>
      <c r="V123" s="37"/>
      <c r="W123" s="42"/>
      <c r="X123" s="301"/>
      <c r="Y123" s="301"/>
      <c r="Z123" s="322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5"/>
      <c r="AL123" s="331"/>
      <c r="AM123" t="s">
        <v>327</v>
      </c>
    </row>
    <row r="124" spans="1:39" ht="12.75">
      <c r="A124" s="193">
        <v>1</v>
      </c>
      <c r="B124" s="153">
        <f>B123+1</f>
        <v>20220040200145</v>
      </c>
      <c r="C124" s="225" t="s">
        <v>381</v>
      </c>
      <c r="D124" s="225"/>
      <c r="E124" s="242">
        <v>1</v>
      </c>
      <c r="F124" s="242"/>
      <c r="G124" s="242"/>
      <c r="H124" s="242"/>
      <c r="I124" s="242"/>
      <c r="J124" s="242"/>
      <c r="K124" s="221" t="s">
        <v>383</v>
      </c>
      <c r="L124" s="233"/>
      <c r="M124" s="217"/>
      <c r="N124" s="217"/>
      <c r="O124" s="258"/>
      <c r="P124" s="270"/>
      <c r="Q124" s="217"/>
      <c r="R124" s="37"/>
      <c r="S124" s="37"/>
      <c r="T124" s="37"/>
      <c r="U124" s="37"/>
      <c r="V124" s="37"/>
      <c r="W124" s="42"/>
      <c r="X124" s="301"/>
      <c r="Y124" s="301"/>
      <c r="Z124" s="322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5"/>
      <c r="AL124" s="331"/>
      <c r="AM124" t="s">
        <v>328</v>
      </c>
    </row>
    <row r="125" spans="1:38" ht="12.75">
      <c r="A125" s="193"/>
      <c r="B125" s="138"/>
      <c r="C125" s="225"/>
      <c r="D125" s="225"/>
      <c r="E125" s="242"/>
      <c r="F125" s="242"/>
      <c r="G125" s="242"/>
      <c r="H125" s="242"/>
      <c r="I125" s="242"/>
      <c r="J125" s="242"/>
      <c r="K125" s="223"/>
      <c r="L125" s="233"/>
      <c r="M125" s="217"/>
      <c r="N125" s="217"/>
      <c r="O125" s="258"/>
      <c r="P125" s="270"/>
      <c r="Q125" s="217"/>
      <c r="R125" s="37"/>
      <c r="S125" s="37"/>
      <c r="T125" s="37"/>
      <c r="U125" s="37"/>
      <c r="V125" s="37"/>
      <c r="W125" s="42"/>
      <c r="X125" s="301"/>
      <c r="Y125" s="301"/>
      <c r="Z125" s="322"/>
      <c r="AA125" s="235"/>
      <c r="AB125" s="235"/>
      <c r="AC125" s="235"/>
      <c r="AD125" s="235"/>
      <c r="AE125" s="235"/>
      <c r="AF125" s="235"/>
      <c r="AG125" s="235"/>
      <c r="AH125" s="235"/>
      <c r="AI125" s="235"/>
      <c r="AJ125" s="235"/>
      <c r="AK125" s="235"/>
      <c r="AL125" s="331"/>
    </row>
    <row r="126" spans="1:38" ht="12.75">
      <c r="A126" s="33">
        <v>1</v>
      </c>
      <c r="B126" s="138">
        <v>20220040200154</v>
      </c>
      <c r="C126" s="226" t="s">
        <v>381</v>
      </c>
      <c r="D126" s="226"/>
      <c r="E126" s="242"/>
      <c r="F126" s="242"/>
      <c r="G126" s="242"/>
      <c r="H126" s="242"/>
      <c r="I126" s="242">
        <v>0</v>
      </c>
      <c r="J126" s="242">
        <v>0</v>
      </c>
      <c r="K126" s="222" t="s">
        <v>381</v>
      </c>
      <c r="L126" s="233"/>
      <c r="M126" s="217"/>
      <c r="N126" s="217"/>
      <c r="O126" s="258"/>
      <c r="P126" s="270"/>
      <c r="Q126" s="217"/>
      <c r="R126" s="37"/>
      <c r="S126" s="37"/>
      <c r="T126" s="37"/>
      <c r="U126" s="37"/>
      <c r="V126" s="37"/>
      <c r="W126" s="42"/>
      <c r="X126" s="301"/>
      <c r="Y126" s="301"/>
      <c r="Z126" s="322"/>
      <c r="AA126" s="235"/>
      <c r="AB126" s="235"/>
      <c r="AC126" s="235"/>
      <c r="AD126" s="235"/>
      <c r="AE126" s="235"/>
      <c r="AF126" s="235"/>
      <c r="AG126" s="235"/>
      <c r="AH126" s="235"/>
      <c r="AI126" s="235"/>
      <c r="AJ126" s="235"/>
      <c r="AK126" s="235"/>
      <c r="AL126" s="331"/>
    </row>
    <row r="127" spans="1:39" ht="12.75">
      <c r="A127" s="33">
        <v>1</v>
      </c>
      <c r="B127" s="153">
        <f aca="true" t="shared" si="8" ref="B127:B133">B126+1</f>
        <v>20220040200155</v>
      </c>
      <c r="C127" s="216" t="s">
        <v>381</v>
      </c>
      <c r="D127" s="225"/>
      <c r="E127" s="242">
        <v>1</v>
      </c>
      <c r="F127" s="242"/>
      <c r="G127" s="242"/>
      <c r="H127" s="242"/>
      <c r="I127" s="242"/>
      <c r="J127" s="242"/>
      <c r="K127" s="221" t="s">
        <v>383</v>
      </c>
      <c r="L127" s="233"/>
      <c r="M127" s="217"/>
      <c r="N127" s="217"/>
      <c r="O127" s="258"/>
      <c r="P127" s="270"/>
      <c r="Q127" s="217"/>
      <c r="R127" s="37"/>
      <c r="S127" s="37"/>
      <c r="T127" s="37"/>
      <c r="U127" s="37"/>
      <c r="V127" s="37"/>
      <c r="W127" s="42"/>
      <c r="X127" s="301"/>
      <c r="Y127" s="301"/>
      <c r="Z127" s="322"/>
      <c r="AA127" s="235"/>
      <c r="AB127" s="235"/>
      <c r="AC127" s="235"/>
      <c r="AD127" s="235"/>
      <c r="AE127" s="235"/>
      <c r="AF127" s="235"/>
      <c r="AG127" s="235"/>
      <c r="AH127" s="235"/>
      <c r="AI127" s="235"/>
      <c r="AJ127" s="235"/>
      <c r="AK127" s="235"/>
      <c r="AL127" s="331"/>
      <c r="AM127" t="s">
        <v>402</v>
      </c>
    </row>
    <row r="128" spans="1:39" ht="12.75">
      <c r="A128" s="33">
        <v>1</v>
      </c>
      <c r="B128" s="153">
        <f t="shared" si="8"/>
        <v>20220040200156</v>
      </c>
      <c r="C128" s="226" t="s">
        <v>381</v>
      </c>
      <c r="D128" s="226"/>
      <c r="E128" s="242">
        <v>1</v>
      </c>
      <c r="F128" s="242"/>
      <c r="G128" s="242"/>
      <c r="H128" s="242"/>
      <c r="I128" s="242"/>
      <c r="J128" s="242"/>
      <c r="K128" s="221" t="s">
        <v>383</v>
      </c>
      <c r="L128" s="233"/>
      <c r="M128" s="217"/>
      <c r="N128" s="217"/>
      <c r="O128" s="258"/>
      <c r="P128" s="270"/>
      <c r="Q128" s="217"/>
      <c r="R128" s="37"/>
      <c r="S128" s="37"/>
      <c r="T128" s="37"/>
      <c r="U128" s="37"/>
      <c r="V128" s="37"/>
      <c r="W128" s="42"/>
      <c r="X128" s="301"/>
      <c r="Y128" s="301"/>
      <c r="Z128" s="322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  <c r="AL128" s="331"/>
      <c r="AM128" t="s">
        <v>402</v>
      </c>
    </row>
    <row r="129" spans="1:38" ht="12.75">
      <c r="A129" s="33">
        <v>1</v>
      </c>
      <c r="B129" s="138">
        <f t="shared" si="8"/>
        <v>20220040200157</v>
      </c>
      <c r="C129" s="226" t="s">
        <v>381</v>
      </c>
      <c r="D129" s="226"/>
      <c r="E129" s="242"/>
      <c r="F129" s="242"/>
      <c r="G129" s="242"/>
      <c r="H129" s="242"/>
      <c r="I129" s="242">
        <v>0</v>
      </c>
      <c r="J129" s="242">
        <v>0</v>
      </c>
      <c r="K129" s="222" t="s">
        <v>381</v>
      </c>
      <c r="L129" s="233"/>
      <c r="M129" s="217"/>
      <c r="N129" s="217"/>
      <c r="O129" s="258"/>
      <c r="P129" s="270"/>
      <c r="Q129" s="217"/>
      <c r="R129" s="37"/>
      <c r="S129" s="37"/>
      <c r="T129" s="37"/>
      <c r="U129" s="37"/>
      <c r="V129" s="37"/>
      <c r="W129" s="42"/>
      <c r="X129" s="301"/>
      <c r="Y129" s="301"/>
      <c r="Z129" s="322"/>
      <c r="AA129" s="235"/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235"/>
      <c r="AL129" s="331"/>
    </row>
    <row r="130" spans="1:39" ht="12.75">
      <c r="A130" s="33">
        <v>1</v>
      </c>
      <c r="B130" s="153">
        <f t="shared" si="8"/>
        <v>20220040200158</v>
      </c>
      <c r="C130" s="226" t="s">
        <v>381</v>
      </c>
      <c r="D130" s="226"/>
      <c r="E130" s="242">
        <v>1</v>
      </c>
      <c r="F130" s="242"/>
      <c r="G130" s="242"/>
      <c r="H130" s="242"/>
      <c r="I130" s="242">
        <v>0</v>
      </c>
      <c r="J130" s="242">
        <v>0</v>
      </c>
      <c r="K130" s="221" t="s">
        <v>383</v>
      </c>
      <c r="L130" s="233"/>
      <c r="M130" s="217"/>
      <c r="N130" s="217"/>
      <c r="O130" s="258"/>
      <c r="P130" s="270"/>
      <c r="Q130" s="217"/>
      <c r="R130" s="37"/>
      <c r="S130" s="37"/>
      <c r="T130" s="37"/>
      <c r="U130" s="37"/>
      <c r="V130" s="37"/>
      <c r="W130" s="42"/>
      <c r="X130" s="301"/>
      <c r="Y130" s="301"/>
      <c r="Z130" s="322"/>
      <c r="AA130" s="235"/>
      <c r="AB130" s="235"/>
      <c r="AC130" s="235"/>
      <c r="AD130" s="235"/>
      <c r="AE130" s="235"/>
      <c r="AF130" s="235"/>
      <c r="AG130" s="235"/>
      <c r="AH130" s="235"/>
      <c r="AI130" s="235"/>
      <c r="AJ130" s="235"/>
      <c r="AK130" s="235"/>
      <c r="AL130" s="331"/>
      <c r="AM130" t="s">
        <v>164</v>
      </c>
    </row>
    <row r="131" spans="1:38" ht="12.75">
      <c r="A131" s="33">
        <v>1</v>
      </c>
      <c r="B131" s="138">
        <f t="shared" si="8"/>
        <v>20220040200159</v>
      </c>
      <c r="C131" s="226" t="s">
        <v>381</v>
      </c>
      <c r="D131" s="226"/>
      <c r="E131" s="242"/>
      <c r="F131" s="242"/>
      <c r="G131" s="242"/>
      <c r="H131" s="242"/>
      <c r="I131" s="242">
        <v>1</v>
      </c>
      <c r="J131" s="242">
        <v>1</v>
      </c>
      <c r="K131" s="222" t="s">
        <v>381</v>
      </c>
      <c r="L131" s="233">
        <v>1</v>
      </c>
      <c r="M131" s="217" t="s">
        <v>385</v>
      </c>
      <c r="N131" s="217" t="s">
        <v>381</v>
      </c>
      <c r="O131" s="274" t="s">
        <v>288</v>
      </c>
      <c r="P131" s="270" t="s">
        <v>286</v>
      </c>
      <c r="Q131" s="217" t="s">
        <v>441</v>
      </c>
      <c r="R131" s="37">
        <v>0.225</v>
      </c>
      <c r="S131" s="37">
        <v>0.266</v>
      </c>
      <c r="T131" s="37">
        <v>0.205</v>
      </c>
      <c r="U131" s="37">
        <v>0.236</v>
      </c>
      <c r="V131" s="57">
        <v>9.4E-08</v>
      </c>
      <c r="W131" s="314">
        <v>1.4E-06</v>
      </c>
      <c r="X131" s="301"/>
      <c r="Y131" s="301" t="s">
        <v>441</v>
      </c>
      <c r="Z131" s="322"/>
      <c r="AA131" s="235" t="s">
        <v>360</v>
      </c>
      <c r="AB131" s="235">
        <v>1</v>
      </c>
      <c r="AC131" s="235"/>
      <c r="AD131" s="235"/>
      <c r="AE131" s="235"/>
      <c r="AF131" s="235"/>
      <c r="AG131" s="235"/>
      <c r="AH131" s="235">
        <v>0</v>
      </c>
      <c r="AI131" s="235">
        <v>0</v>
      </c>
      <c r="AJ131" s="235"/>
      <c r="AK131" s="138">
        <f>AH131+AI131</f>
        <v>0</v>
      </c>
      <c r="AL131" s="328" t="s">
        <v>448</v>
      </c>
    </row>
    <row r="132" spans="1:39" ht="12.75">
      <c r="A132" s="33">
        <v>1</v>
      </c>
      <c r="B132" s="153">
        <f t="shared" si="8"/>
        <v>20220040200160</v>
      </c>
      <c r="C132" s="216" t="s">
        <v>381</v>
      </c>
      <c r="D132" s="225"/>
      <c r="E132" s="242">
        <v>1</v>
      </c>
      <c r="F132" s="242"/>
      <c r="G132" s="242"/>
      <c r="H132" s="242"/>
      <c r="I132" s="242">
        <v>0</v>
      </c>
      <c r="J132" s="242">
        <v>0</v>
      </c>
      <c r="K132" s="221" t="s">
        <v>383</v>
      </c>
      <c r="L132" s="233"/>
      <c r="M132" s="217"/>
      <c r="N132" s="217"/>
      <c r="O132" s="258"/>
      <c r="P132" s="270"/>
      <c r="Q132" s="217"/>
      <c r="R132" s="37"/>
      <c r="S132" s="37"/>
      <c r="T132" s="37"/>
      <c r="U132" s="37"/>
      <c r="V132" s="37"/>
      <c r="W132" s="42"/>
      <c r="X132" s="301"/>
      <c r="Y132" s="301"/>
      <c r="Z132" s="322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5"/>
      <c r="AK132" s="235"/>
      <c r="AL132" s="331"/>
      <c r="AM132" t="s">
        <v>218</v>
      </c>
    </row>
    <row r="133" spans="1:39" ht="12.75">
      <c r="A133" s="33">
        <v>1</v>
      </c>
      <c r="B133" s="153">
        <f t="shared" si="8"/>
        <v>20220040200161</v>
      </c>
      <c r="C133" s="216" t="s">
        <v>383</v>
      </c>
      <c r="D133" s="225"/>
      <c r="E133" s="242">
        <v>1</v>
      </c>
      <c r="F133" s="242"/>
      <c r="G133" s="242"/>
      <c r="H133" s="242"/>
      <c r="I133" s="242"/>
      <c r="J133" s="242"/>
      <c r="K133" s="223"/>
      <c r="L133" s="233"/>
      <c r="M133" s="263"/>
      <c r="N133" s="217"/>
      <c r="O133" s="258"/>
      <c r="P133" s="270"/>
      <c r="Q133" s="217"/>
      <c r="R133" s="37"/>
      <c r="S133" s="37"/>
      <c r="T133" s="37"/>
      <c r="U133" s="37"/>
      <c r="V133" s="37"/>
      <c r="W133" s="42"/>
      <c r="X133" s="301"/>
      <c r="Y133" s="301"/>
      <c r="Z133" s="322"/>
      <c r="AA133" s="235"/>
      <c r="AB133" s="301"/>
      <c r="AC133" s="301"/>
      <c r="AD133" s="301"/>
      <c r="AE133" s="301"/>
      <c r="AF133" s="301"/>
      <c r="AG133" s="301"/>
      <c r="AH133" s="235"/>
      <c r="AI133" s="235"/>
      <c r="AJ133" s="235"/>
      <c r="AK133" s="235"/>
      <c r="AL133" s="331"/>
      <c r="AM133" t="s">
        <v>219</v>
      </c>
    </row>
    <row r="134" spans="28:33" ht="12.75">
      <c r="AB134"/>
      <c r="AC134"/>
      <c r="AD134"/>
      <c r="AE134"/>
      <c r="AF134"/>
      <c r="AG134"/>
    </row>
    <row r="135" spans="25:37" ht="12.75">
      <c r="Y135" s="311">
        <f>100*(COUNTIF(Y10:Y134,"Y")+COUNTIF(X10:X134,"Y"))/Q8</f>
        <v>67.0886075949367</v>
      </c>
      <c r="Z135" t="s">
        <v>363</v>
      </c>
      <c r="AA135" s="295">
        <f>100*COUNTIF(AA10:AA134,"Y")/(COUNTIF(AA10:AA134,"Y")+COUNTIF(AA10:AA134,"N"))</f>
        <v>64.28571428571429</v>
      </c>
      <c r="AB135" s="312" t="s">
        <v>363</v>
      </c>
      <c r="AC135"/>
      <c r="AD135"/>
      <c r="AE135"/>
      <c r="AF135"/>
      <c r="AG135"/>
      <c r="AH135"/>
      <c r="AI135"/>
      <c r="AJ135"/>
      <c r="AK135"/>
    </row>
    <row r="136" spans="28:33" ht="12.75">
      <c r="AB136"/>
      <c r="AC136"/>
      <c r="AD136"/>
      <c r="AE136"/>
      <c r="AF136"/>
      <c r="AG136"/>
    </row>
    <row r="137" spans="28:33" ht="12.75">
      <c r="AB137"/>
      <c r="AC137"/>
      <c r="AD137"/>
      <c r="AE137"/>
      <c r="AF137"/>
      <c r="AG137"/>
    </row>
    <row r="138" spans="28:33" ht="12.75">
      <c r="AB138"/>
      <c r="AC138"/>
      <c r="AD138"/>
      <c r="AE138"/>
      <c r="AF138"/>
      <c r="AG138"/>
    </row>
    <row r="139" spans="28:33" ht="12.75">
      <c r="AB139"/>
      <c r="AC139"/>
      <c r="AD139"/>
      <c r="AE139"/>
      <c r="AF139"/>
      <c r="AG139"/>
    </row>
    <row r="140" spans="28:33" ht="12.75">
      <c r="AB140"/>
      <c r="AC140"/>
      <c r="AD140"/>
      <c r="AE140"/>
      <c r="AF140"/>
      <c r="AG140"/>
    </row>
    <row r="141" spans="28:33" ht="12.75">
      <c r="AB141"/>
      <c r="AC141"/>
      <c r="AD141"/>
      <c r="AE141"/>
      <c r="AF141"/>
      <c r="AG141"/>
    </row>
    <row r="142" spans="28:33" ht="12.75">
      <c r="AB142"/>
      <c r="AC142"/>
      <c r="AD142"/>
      <c r="AE142"/>
      <c r="AF142"/>
      <c r="AG142"/>
    </row>
    <row r="143" spans="28:33" ht="12.75">
      <c r="AB143"/>
      <c r="AC143"/>
      <c r="AD143"/>
      <c r="AE143"/>
      <c r="AF143"/>
      <c r="AG143"/>
    </row>
    <row r="144" spans="28:33" ht="12.75">
      <c r="AB144"/>
      <c r="AC144"/>
      <c r="AD144"/>
      <c r="AE144"/>
      <c r="AF144"/>
      <c r="AG144"/>
    </row>
    <row r="145" spans="28:33" ht="12.75">
      <c r="AB145"/>
      <c r="AC145"/>
      <c r="AD145"/>
      <c r="AE145"/>
      <c r="AF145"/>
      <c r="AG145"/>
    </row>
    <row r="146" spans="28:33" ht="12.75">
      <c r="AB146"/>
      <c r="AC146"/>
      <c r="AD146"/>
      <c r="AE146"/>
      <c r="AF146"/>
      <c r="AG146"/>
    </row>
    <row r="147" spans="28:33" ht="12.75">
      <c r="AB147"/>
      <c r="AC147"/>
      <c r="AD147"/>
      <c r="AE147"/>
      <c r="AF147"/>
      <c r="AG147"/>
    </row>
    <row r="148" spans="28:33" ht="12.75">
      <c r="AB148"/>
      <c r="AC148"/>
      <c r="AD148"/>
      <c r="AE148"/>
      <c r="AF148"/>
      <c r="AG148"/>
    </row>
    <row r="149" spans="28:33" ht="12.75">
      <c r="AB149"/>
      <c r="AC149"/>
      <c r="AD149"/>
      <c r="AE149"/>
      <c r="AF149"/>
      <c r="AG149"/>
    </row>
    <row r="150" spans="28:33" ht="12.75">
      <c r="AB150"/>
      <c r="AC150"/>
      <c r="AD150"/>
      <c r="AE150"/>
      <c r="AF150"/>
      <c r="AG150"/>
    </row>
    <row r="151" spans="28:33" ht="12.75">
      <c r="AB151"/>
      <c r="AC151"/>
      <c r="AD151"/>
      <c r="AE151"/>
      <c r="AF151"/>
      <c r="AG151"/>
    </row>
    <row r="152" spans="28:33" ht="12.75">
      <c r="AB152"/>
      <c r="AC152"/>
      <c r="AD152"/>
      <c r="AE152"/>
      <c r="AF152"/>
      <c r="AG152"/>
    </row>
    <row r="153" spans="28:33" ht="12.75">
      <c r="AB153"/>
      <c r="AC153"/>
      <c r="AD153"/>
      <c r="AE153"/>
      <c r="AF153"/>
      <c r="AG153"/>
    </row>
  </sheetData>
  <mergeCells count="9">
    <mergeCell ref="S2:U2"/>
    <mergeCell ref="S1:T1"/>
    <mergeCell ref="S4:T4"/>
    <mergeCell ref="S5:T5"/>
    <mergeCell ref="AM5:AP5"/>
    <mergeCell ref="AM7:AR7"/>
    <mergeCell ref="H3:L3"/>
    <mergeCell ref="V7:W7"/>
    <mergeCell ref="S3:U3"/>
  </mergeCells>
  <conditionalFormatting sqref="A10:A133">
    <cfRule type="cellIs" priority="1" dxfId="0" operator="greaterThanOrEqual" stopIfTrue="1">
      <formula>NUM_SIGMAS</formula>
    </cfRule>
  </conditionalFormatting>
  <hyperlinks>
    <hyperlink ref="O10" r:id="rId1" display="P2"/>
    <hyperlink ref="O11" r:id="rId2" display="P4"/>
    <hyperlink ref="O12" r:id="rId3" display="P3"/>
    <hyperlink ref="O13" r:id="rId4" display="P6"/>
    <hyperlink ref="O14" r:id="rId5" display="P7"/>
    <hyperlink ref="O16" r:id="rId6" display="P8"/>
    <hyperlink ref="O17" r:id="rId7" display="P14"/>
    <hyperlink ref="O18" r:id="rId8" display="P9"/>
    <hyperlink ref="O19" r:id="rId9" display="P10"/>
    <hyperlink ref="O20" r:id="rId10" display="P11"/>
    <hyperlink ref="O21" r:id="rId11" display="P12"/>
    <hyperlink ref="O22" r:id="rId12" display="P15"/>
    <hyperlink ref="O25" r:id="rId13" display="P13"/>
    <hyperlink ref="O26" r:id="rId14" display="P20"/>
    <hyperlink ref="O27" r:id="rId15" display="P24"/>
    <hyperlink ref="O28" r:id="rId16" display="P51"/>
    <hyperlink ref="O29" r:id="rId17" display="P32"/>
    <hyperlink ref="O30" r:id="rId18" display="P18"/>
    <hyperlink ref="O32" r:id="rId19" display="P28"/>
    <hyperlink ref="O34" r:id="rId20" display="P29"/>
    <hyperlink ref="O35" r:id="rId21" display="P38"/>
    <hyperlink ref="O36" r:id="rId22" display="P40"/>
    <hyperlink ref="O38" r:id="rId23" display="P42"/>
    <hyperlink ref="O39" r:id="rId24" display="P16"/>
    <hyperlink ref="O40" r:id="rId25" display="P17"/>
    <hyperlink ref="O42" r:id="rId26" display="P19"/>
    <hyperlink ref="O43" r:id="rId27" display="P23"/>
    <hyperlink ref="O44" r:id="rId28" display="P27"/>
    <hyperlink ref="O45" r:id="rId29" display="P31"/>
    <hyperlink ref="O46" r:id="rId30" display="P33"/>
    <hyperlink ref="O47" r:id="rId31" display="P35"/>
    <hyperlink ref="O50" r:id="rId32" display="P43"/>
    <hyperlink ref="O51" r:id="rId33" display="P36"/>
    <hyperlink ref="O53" r:id="rId34" display="P37"/>
    <hyperlink ref="O55" r:id="rId35" display="P41"/>
    <hyperlink ref="O59" r:id="rId36" display="P52"/>
    <hyperlink ref="O63" r:id="rId37" display="P39"/>
    <hyperlink ref="O64" r:id="rId38" display="P46"/>
    <hyperlink ref="O65" r:id="rId39" display="P44"/>
    <hyperlink ref="O67" r:id="rId40" display="P47"/>
    <hyperlink ref="O71" r:id="rId41" display="P34"/>
    <hyperlink ref="O72" r:id="rId42" display="P48"/>
    <hyperlink ref="O73" r:id="rId43" display="P53"/>
    <hyperlink ref="O74" r:id="rId44" display="P50"/>
    <hyperlink ref="O76" r:id="rId45" display="P55"/>
    <hyperlink ref="O77" r:id="rId46" display="P54"/>
    <hyperlink ref="O78" r:id="rId47" display="P56"/>
    <hyperlink ref="O79" r:id="rId48" display="P59"/>
    <hyperlink ref="O80" r:id="rId49" display="P60"/>
    <hyperlink ref="O81" r:id="rId50" display="P62"/>
    <hyperlink ref="O82" r:id="rId51" display="P57"/>
    <hyperlink ref="O83" r:id="rId52" display="P63"/>
    <hyperlink ref="O84" r:id="rId53" display="P61"/>
    <hyperlink ref="O85" r:id="rId54" display="P64"/>
    <hyperlink ref="O86" r:id="rId55" display="P68"/>
    <hyperlink ref="O91" r:id="rId56" display="P65"/>
    <hyperlink ref="O87" r:id="rId57" display="P72"/>
    <hyperlink ref="O88" r:id="rId58" display="P75"/>
    <hyperlink ref="O92" r:id="rId59" display="P70"/>
    <hyperlink ref="O93" r:id="rId60" display="P71"/>
    <hyperlink ref="O94" r:id="rId61" display="P73"/>
    <hyperlink ref="O97" r:id="rId62" display="P67"/>
    <hyperlink ref="O90" r:id="rId63" display="P77"/>
    <hyperlink ref="O75" r:id="rId64" display="P79"/>
    <hyperlink ref="O131" r:id="rId65" display="P80"/>
    <hyperlink ref="O96" r:id="rId66" display="P84"/>
    <hyperlink ref="O110" r:id="rId67" display="P82"/>
    <hyperlink ref="O95" r:id="rId68" display="P87"/>
    <hyperlink ref="O89" r:id="rId69" display="P98"/>
    <hyperlink ref="O99" r:id="rId70" display="P99"/>
    <hyperlink ref="O118" r:id="rId71" display="P96"/>
    <hyperlink ref="O15" r:id="rId72" display="P49"/>
    <hyperlink ref="O121" r:id="rId73" display="P97"/>
  </hyperlinks>
  <printOptions/>
  <pageMargins left="0.75" right="0.75" top="1" bottom="1" header="0.5" footer="0.5"/>
  <pageSetup horizontalDpi="600" verticalDpi="600" orientation="landscape" scale="50" r:id="rId7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C4:D17"/>
  <sheetViews>
    <sheetView zoomScale="90" zoomScaleNormal="90" workbookViewId="0" topLeftCell="A1">
      <selection activeCell="L11" sqref="L11"/>
    </sheetView>
  </sheetViews>
  <sheetFormatPr defaultColWidth="9.140625" defaultRowHeight="12.75"/>
  <cols>
    <col min="3" max="3" width="12.7109375" style="0" customWidth="1"/>
    <col min="4" max="4" width="28.7109375" style="0" customWidth="1"/>
  </cols>
  <sheetData>
    <row r="3" ht="13.5" thickBot="1"/>
    <row r="4" spans="3:4" ht="24" customHeight="1" thickBot="1">
      <c r="C4" s="22" t="s">
        <v>43</v>
      </c>
      <c r="D4" s="23"/>
    </row>
    <row r="5" spans="3:4" ht="24" customHeight="1" thickTop="1">
      <c r="C5" s="11" t="s">
        <v>76</v>
      </c>
      <c r="D5" s="4" t="s">
        <v>101</v>
      </c>
    </row>
    <row r="6" spans="3:4" ht="24" customHeight="1">
      <c r="C6" s="11" t="s">
        <v>77</v>
      </c>
      <c r="D6" s="4" t="s">
        <v>102</v>
      </c>
    </row>
    <row r="7" spans="3:4" ht="24" customHeight="1">
      <c r="C7" s="11" t="s">
        <v>78</v>
      </c>
      <c r="D7" s="4" t="s">
        <v>103</v>
      </c>
    </row>
    <row r="8" spans="3:4" ht="24" customHeight="1">
      <c r="C8" s="11" t="s">
        <v>79</v>
      </c>
      <c r="D8" s="4" t="s">
        <v>104</v>
      </c>
    </row>
    <row r="9" spans="3:4" ht="24" customHeight="1">
      <c r="C9" s="11" t="s">
        <v>80</v>
      </c>
      <c r="D9" s="4" t="s">
        <v>105</v>
      </c>
    </row>
    <row r="10" spans="3:4" ht="24" customHeight="1" thickBot="1">
      <c r="C10" s="11" t="s">
        <v>81</v>
      </c>
      <c r="D10" s="4" t="s">
        <v>106</v>
      </c>
    </row>
    <row r="11" spans="3:4" ht="24" customHeight="1" thickBot="1">
      <c r="C11" s="22" t="s">
        <v>44</v>
      </c>
      <c r="D11" s="24"/>
    </row>
    <row r="12" spans="3:4" ht="24" customHeight="1" thickTop="1">
      <c r="C12" s="11" t="s">
        <v>82</v>
      </c>
      <c r="D12" s="4" t="s">
        <v>107</v>
      </c>
    </row>
    <row r="13" spans="3:4" ht="24" customHeight="1">
      <c r="C13" s="11" t="s">
        <v>83</v>
      </c>
      <c r="D13" s="4" t="s">
        <v>108</v>
      </c>
    </row>
    <row r="14" spans="3:4" ht="24" customHeight="1">
      <c r="C14" s="11" t="s">
        <v>84</v>
      </c>
      <c r="D14" s="4" t="s">
        <v>109</v>
      </c>
    </row>
    <row r="15" spans="3:4" ht="24" customHeight="1">
      <c r="C15" s="11" t="s">
        <v>85</v>
      </c>
      <c r="D15" s="4" t="s">
        <v>110</v>
      </c>
    </row>
    <row r="16" spans="3:4" ht="24" customHeight="1">
      <c r="C16" s="11" t="s">
        <v>86</v>
      </c>
      <c r="D16" s="4" t="s">
        <v>117</v>
      </c>
    </row>
    <row r="17" spans="3:4" ht="24" customHeight="1" thickBot="1">
      <c r="C17" s="12" t="s">
        <v>87</v>
      </c>
      <c r="D17" s="5" t="s">
        <v>118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tabSelected="1" zoomScale="75" zoomScaleNormal="75" workbookViewId="0" topLeftCell="A1">
      <pane xSplit="2" ySplit="11" topLeftCell="I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F56" sqref="AF56"/>
    </sheetView>
  </sheetViews>
  <sheetFormatPr defaultColWidth="9.140625" defaultRowHeight="12.75"/>
  <cols>
    <col min="1" max="1" width="3.421875" style="33" customWidth="1"/>
    <col min="2" max="2" width="14.8515625" style="0" customWidth="1"/>
    <col min="3" max="4" width="6.8515625" style="0" customWidth="1"/>
    <col min="5" max="5" width="7.8515625" style="0" customWidth="1"/>
    <col min="6" max="6" width="3.7109375" style="33" customWidth="1"/>
    <col min="7" max="7" width="7.00390625" style="33" customWidth="1"/>
    <col min="8" max="9" width="7.28125" style="0" customWidth="1"/>
    <col min="10" max="10" width="3.8515625" style="212" customWidth="1"/>
    <col min="11" max="12" width="6.28125" style="0" customWidth="1"/>
    <col min="13" max="13" width="6.421875" style="0" customWidth="1"/>
    <col min="14" max="14" width="6.00390625" style="0" customWidth="1"/>
    <col min="15" max="15" width="7.7109375" style="0" customWidth="1"/>
    <col min="16" max="19" width="8.00390625" style="0" customWidth="1"/>
    <col min="20" max="21" width="4.57421875" style="0" customWidth="1"/>
    <col min="22" max="22" width="9.00390625" style="0" customWidth="1"/>
    <col min="23" max="23" width="5.8515625" style="0" customWidth="1"/>
    <col min="24" max="24" width="7.28125" style="0" customWidth="1"/>
    <col min="25" max="26" width="6.7109375" style="0" customWidth="1"/>
    <col min="27" max="27" width="5.421875" style="0" customWidth="1"/>
    <col min="28" max="28" width="4.8515625" style="0" customWidth="1"/>
    <col min="29" max="29" width="4.57421875" style="0" customWidth="1"/>
    <col min="30" max="30" width="7.7109375" style="0" customWidth="1"/>
    <col min="31" max="31" width="6.28125" style="273" customWidth="1"/>
    <col min="32" max="32" width="15.421875" style="0" customWidth="1"/>
  </cols>
  <sheetData>
    <row r="1" spans="2:34" ht="27" customHeight="1">
      <c r="B1" s="356" t="s">
        <v>391</v>
      </c>
      <c r="C1" s="356"/>
      <c r="D1" s="356"/>
      <c r="E1" s="356"/>
      <c r="F1" s="356"/>
      <c r="G1" s="356"/>
      <c r="H1" s="356"/>
      <c r="I1" s="251"/>
      <c r="AH1" s="40"/>
    </row>
    <row r="2" spans="3:35" ht="12.75">
      <c r="C2" s="33"/>
      <c r="D2" s="33"/>
      <c r="L2" s="375" t="s">
        <v>208</v>
      </c>
      <c r="M2" s="376"/>
      <c r="N2" s="376"/>
      <c r="O2" s="196"/>
      <c r="T2" s="294"/>
      <c r="U2" s="294"/>
      <c r="V2" s="294"/>
      <c r="W2" s="294"/>
      <c r="X2" s="294"/>
      <c r="Y2" s="294"/>
      <c r="Z2" s="294"/>
      <c r="AD2" s="3"/>
      <c r="AF2" s="201" t="s">
        <v>386</v>
      </c>
      <c r="AG2" s="377"/>
      <c r="AH2" s="377"/>
      <c r="AI2" s="377"/>
    </row>
    <row r="3" spans="2:35" ht="18.75" customHeight="1">
      <c r="B3" s="205" t="s">
        <v>306</v>
      </c>
      <c r="C3" s="196"/>
      <c r="D3" s="196"/>
      <c r="E3" s="378" t="s">
        <v>123</v>
      </c>
      <c r="F3" s="359"/>
      <c r="G3" s="359"/>
      <c r="H3" s="195">
        <f>COUNTIF(G12:G221,"H")+COUNTIF(C12:C221,"H")</f>
        <v>3</v>
      </c>
      <c r="I3" s="128"/>
      <c r="L3" s="373" t="s">
        <v>314</v>
      </c>
      <c r="M3" s="374"/>
      <c r="N3" s="374"/>
      <c r="O3" s="200"/>
      <c r="T3" s="3"/>
      <c r="U3" s="3"/>
      <c r="V3" s="3"/>
      <c r="W3" s="3"/>
      <c r="X3" s="3"/>
      <c r="Y3" s="3"/>
      <c r="Z3" s="3"/>
      <c r="AD3" s="3"/>
      <c r="AF3" s="201" t="s">
        <v>387</v>
      </c>
      <c r="AG3" s="3"/>
      <c r="AH3" s="3"/>
      <c r="AI3" s="3"/>
    </row>
    <row r="4" spans="3:32" ht="12.75">
      <c r="C4" s="33"/>
      <c r="D4" s="33"/>
      <c r="E4" s="293" t="s">
        <v>122</v>
      </c>
      <c r="F4" s="198"/>
      <c r="G4" s="198"/>
      <c r="H4" s="195">
        <f>COUNTIF(G12:G222,"H/SC")+COUNTIF(C12:C222,"H/SC")</f>
        <v>21</v>
      </c>
      <c r="L4" s="379" t="s">
        <v>22</v>
      </c>
      <c r="M4" s="379"/>
      <c r="AF4" s="199" t="s">
        <v>389</v>
      </c>
    </row>
    <row r="5" spans="3:35" ht="12.75">
      <c r="C5" s="33"/>
      <c r="D5" s="33"/>
      <c r="H5" s="195"/>
      <c r="T5" s="128"/>
      <c r="U5" s="128"/>
      <c r="V5" s="128"/>
      <c r="W5" s="128"/>
      <c r="X5" s="128"/>
      <c r="Y5" s="128"/>
      <c r="Z5" s="128"/>
      <c r="AF5" s="355" t="s">
        <v>390</v>
      </c>
      <c r="AG5" s="359"/>
      <c r="AH5" s="359"/>
      <c r="AI5" s="359"/>
    </row>
    <row r="6" spans="3:8" ht="12.75">
      <c r="C6" s="33" t="s">
        <v>355</v>
      </c>
      <c r="D6" s="33" t="s">
        <v>359</v>
      </c>
      <c r="E6" t="s">
        <v>357</v>
      </c>
      <c r="F6" s="33" t="s">
        <v>358</v>
      </c>
      <c r="H6" s="195"/>
    </row>
    <row r="7" spans="3:8" ht="12.75">
      <c r="C7" s="286">
        <f>C11</f>
        <v>23</v>
      </c>
      <c r="D7" s="286">
        <f>D11</f>
        <v>0</v>
      </c>
      <c r="E7" s="60">
        <f>H3+H4</f>
        <v>24</v>
      </c>
      <c r="F7" s="33">
        <v>0</v>
      </c>
      <c r="H7" s="195"/>
    </row>
    <row r="8" spans="3:21" ht="13.5" thickBot="1">
      <c r="C8" s="286"/>
      <c r="D8" s="286"/>
      <c r="E8" s="60"/>
      <c r="H8" s="195"/>
      <c r="R8" s="311">
        <f>100*(COUNTIF(R12:R60,"Y")+COUNTIF(Q12:Q60,"Y"))/J11</f>
        <v>62.5</v>
      </c>
      <c r="S8" t="s">
        <v>363</v>
      </c>
      <c r="T8" s="295">
        <f>100*COUNTIF(T12:T56,"Y")/(COUNTIF(T12:T56,"Y")+COUNTIF(T12:T56,"N"))</f>
        <v>42.857142857142854</v>
      </c>
      <c r="U8" t="s">
        <v>363</v>
      </c>
    </row>
    <row r="9" spans="1:35" ht="54.75" customHeight="1" thickTop="1">
      <c r="A9" s="206"/>
      <c r="B9" s="130" t="s">
        <v>126</v>
      </c>
      <c r="C9" s="380" t="s">
        <v>447</v>
      </c>
      <c r="D9" s="381"/>
      <c r="E9" s="133" t="s">
        <v>187</v>
      </c>
      <c r="F9" s="131" t="s">
        <v>215</v>
      </c>
      <c r="G9" s="150" t="s">
        <v>447</v>
      </c>
      <c r="H9" s="134" t="s">
        <v>224</v>
      </c>
      <c r="I9" s="134" t="s">
        <v>546</v>
      </c>
      <c r="J9" s="150" t="s">
        <v>220</v>
      </c>
      <c r="K9" s="135" t="s">
        <v>420</v>
      </c>
      <c r="L9" s="135" t="s">
        <v>421</v>
      </c>
      <c r="M9" s="136" t="s">
        <v>351</v>
      </c>
      <c r="N9" s="136" t="s">
        <v>395</v>
      </c>
      <c r="O9" s="362" t="s">
        <v>400</v>
      </c>
      <c r="P9" s="363"/>
      <c r="Q9" s="332" t="s">
        <v>269</v>
      </c>
      <c r="R9" s="332" t="s">
        <v>270</v>
      </c>
      <c r="S9" s="332" t="s">
        <v>271</v>
      </c>
      <c r="T9" s="333" t="s">
        <v>362</v>
      </c>
      <c r="U9" s="333" t="s">
        <v>488</v>
      </c>
      <c r="V9" s="332" t="s">
        <v>273</v>
      </c>
      <c r="W9" s="333" t="s">
        <v>272</v>
      </c>
      <c r="X9" s="334" t="s">
        <v>274</v>
      </c>
      <c r="Y9" s="334" t="s">
        <v>275</v>
      </c>
      <c r="Z9" s="334" t="s">
        <v>276</v>
      </c>
      <c r="AA9" s="333" t="s">
        <v>212</v>
      </c>
      <c r="AB9" s="333" t="s">
        <v>213</v>
      </c>
      <c r="AC9" s="333" t="s">
        <v>214</v>
      </c>
      <c r="AD9" s="333" t="s">
        <v>309</v>
      </c>
      <c r="AE9" s="151" t="s">
        <v>216</v>
      </c>
      <c r="AF9" s="353" t="s">
        <v>370</v>
      </c>
      <c r="AG9" s="354"/>
      <c r="AH9" s="354"/>
      <c r="AI9" s="354"/>
    </row>
    <row r="10" spans="1:31" ht="18" customHeight="1">
      <c r="A10" s="207"/>
      <c r="B10" s="139"/>
      <c r="C10" s="45" t="s">
        <v>355</v>
      </c>
      <c r="D10" s="140" t="s">
        <v>354</v>
      </c>
      <c r="E10" s="140"/>
      <c r="F10" s="45"/>
      <c r="G10" s="45"/>
      <c r="H10" s="141"/>
      <c r="I10" s="141"/>
      <c r="J10" s="213"/>
      <c r="K10" s="142"/>
      <c r="L10" s="142"/>
      <c r="M10" s="142"/>
      <c r="N10" s="142"/>
      <c r="O10" s="143"/>
      <c r="P10" s="144"/>
      <c r="Q10" s="144"/>
      <c r="R10" s="144"/>
      <c r="S10" s="144"/>
      <c r="U10" s="140"/>
      <c r="V10" s="140"/>
      <c r="W10" s="140"/>
      <c r="X10" s="140"/>
      <c r="Y10" s="140"/>
      <c r="Z10" s="140"/>
      <c r="AA10" s="45"/>
      <c r="AB10" s="45"/>
      <c r="AC10" s="140"/>
      <c r="AD10" s="140"/>
      <c r="AE10" s="283"/>
    </row>
    <row r="11" spans="1:31" s="1" customFormat="1" ht="13.5" thickBot="1">
      <c r="A11" s="208"/>
      <c r="B11" s="202">
        <f>SUM(A12:A110)</f>
        <v>48</v>
      </c>
      <c r="C11" s="203">
        <f>COUNTIF(C12:C221,"P")</f>
        <v>23</v>
      </c>
      <c r="D11" s="203">
        <f>COUNTIF(D12:D221,"P")</f>
        <v>0</v>
      </c>
      <c r="E11" s="147"/>
      <c r="F11" s="203">
        <f>COUNTIF(F12:F221,"D")+COUNTIF(F12:F221,"S")</f>
        <v>14</v>
      </c>
      <c r="G11" s="203">
        <f>COUNTIF(G12:G221,"P")+COUNTIF(G12:G221,"S")</f>
        <v>14</v>
      </c>
      <c r="H11" s="147"/>
      <c r="I11" s="147"/>
      <c r="J11" s="203">
        <f>COUNTIF(J12:J221,"Y")</f>
        <v>8</v>
      </c>
      <c r="K11" s="147"/>
      <c r="L11" s="147"/>
      <c r="M11" s="147"/>
      <c r="N11" s="147"/>
      <c r="O11" s="145" t="s">
        <v>368</v>
      </c>
      <c r="P11" s="146" t="s">
        <v>369</v>
      </c>
      <c r="Q11" s="203">
        <f>COUNTIF(Q12:Q221,"Y")</f>
        <v>0</v>
      </c>
      <c r="R11" s="203">
        <f>COUNTIF(R12:R221,"Y")</f>
        <v>5</v>
      </c>
      <c r="S11" s="203">
        <f>COUNTIF(S12:S221,"Y")</f>
        <v>0</v>
      </c>
      <c r="T11" s="230">
        <f>COUNTIF(T12:T142,"Y")</f>
        <v>3</v>
      </c>
      <c r="U11" s="230">
        <f>COUNTIF(U12:U202,"&gt;1")</f>
        <v>0</v>
      </c>
      <c r="V11" s="230">
        <f>COUNTIF(V12:V202,"1")</f>
        <v>2</v>
      </c>
      <c r="W11" s="230">
        <f>COUNTIF(W12:W202,"1")</f>
        <v>0</v>
      </c>
      <c r="X11" s="230">
        <f>COUNTIF(X12:X202,"1")</f>
        <v>2</v>
      </c>
      <c r="Y11" s="230">
        <f>COUNTIF(Y12:Y202,"1")</f>
        <v>2</v>
      </c>
      <c r="Z11" s="230">
        <f>COUNTIF(Z12:Z202,"1")</f>
        <v>0</v>
      </c>
      <c r="AA11" s="147"/>
      <c r="AB11" s="147"/>
      <c r="AC11" s="147"/>
      <c r="AD11" s="147"/>
      <c r="AE11" s="204">
        <f>COUNTIF(AE12:AE221,"YES")</f>
        <v>7</v>
      </c>
    </row>
    <row r="12" spans="1:31" ht="13.5" thickTop="1">
      <c r="A12" s="193">
        <v>1</v>
      </c>
      <c r="B12" s="191">
        <v>20220040200106</v>
      </c>
      <c r="C12" s="226" t="s">
        <v>124</v>
      </c>
      <c r="D12" s="226"/>
      <c r="E12" s="42"/>
      <c r="F12" s="217"/>
      <c r="G12" s="217"/>
      <c r="H12" s="46"/>
      <c r="I12" s="272"/>
      <c r="J12" s="217"/>
      <c r="K12" s="37"/>
      <c r="L12" s="37"/>
      <c r="M12" s="37"/>
      <c r="N12" s="37"/>
      <c r="O12" s="37"/>
      <c r="P12" s="37"/>
      <c r="Q12" s="37"/>
      <c r="R12" s="37"/>
      <c r="S12" s="37"/>
      <c r="T12" s="42"/>
      <c r="U12" s="42"/>
      <c r="V12" s="42"/>
      <c r="W12" s="42"/>
      <c r="X12" s="42"/>
      <c r="Y12" s="42"/>
      <c r="Z12" s="42"/>
      <c r="AA12" s="37"/>
      <c r="AB12" s="37"/>
      <c r="AC12" s="42"/>
      <c r="AD12" s="42"/>
      <c r="AE12" s="284"/>
    </row>
    <row r="13" spans="1:31" ht="12.75">
      <c r="A13" s="193">
        <v>1</v>
      </c>
      <c r="B13" s="191">
        <f aca="true" t="shared" si="0" ref="B13:B19">B12+1</f>
        <v>20220040200107</v>
      </c>
      <c r="C13" s="226" t="s">
        <v>124</v>
      </c>
      <c r="D13" s="226"/>
      <c r="E13" s="42"/>
      <c r="F13" s="217"/>
      <c r="G13" s="217"/>
      <c r="H13" s="46"/>
      <c r="I13" s="272"/>
      <c r="J13" s="217"/>
      <c r="K13" s="37"/>
      <c r="L13" s="37"/>
      <c r="M13" s="37"/>
      <c r="N13" s="37"/>
      <c r="O13" s="37"/>
      <c r="P13" s="37"/>
      <c r="Q13" s="37"/>
      <c r="R13" s="37"/>
      <c r="S13" s="37"/>
      <c r="T13" s="42"/>
      <c r="U13" s="42"/>
      <c r="V13" s="42"/>
      <c r="W13" s="42"/>
      <c r="X13" s="42"/>
      <c r="Y13" s="42"/>
      <c r="Z13" s="42"/>
      <c r="AA13" s="37"/>
      <c r="AB13" s="37"/>
      <c r="AC13" s="42"/>
      <c r="AD13" s="42"/>
      <c r="AE13" s="284"/>
    </row>
    <row r="14" spans="1:31" ht="12.75">
      <c r="A14" s="193">
        <v>1</v>
      </c>
      <c r="B14" s="191">
        <f t="shared" si="0"/>
        <v>20220040200108</v>
      </c>
      <c r="C14" s="226" t="s">
        <v>124</v>
      </c>
      <c r="D14" s="226"/>
      <c r="E14" s="42"/>
      <c r="F14" s="217"/>
      <c r="G14" s="217"/>
      <c r="H14" s="46"/>
      <c r="I14" s="272"/>
      <c r="J14" s="217"/>
      <c r="K14" s="37"/>
      <c r="L14" s="37"/>
      <c r="M14" s="37"/>
      <c r="N14" s="37"/>
      <c r="O14" s="37"/>
      <c r="P14" s="37"/>
      <c r="Q14" s="37"/>
      <c r="R14" s="37"/>
      <c r="S14" s="37"/>
      <c r="T14" s="42"/>
      <c r="U14" s="42"/>
      <c r="V14" s="42"/>
      <c r="W14" s="42"/>
      <c r="X14" s="42"/>
      <c r="Y14" s="42"/>
      <c r="Z14" s="42"/>
      <c r="AA14" s="37"/>
      <c r="AB14" s="37"/>
      <c r="AC14" s="42"/>
      <c r="AD14" s="42"/>
      <c r="AE14" s="284"/>
    </row>
    <row r="15" spans="1:31" ht="12.75">
      <c r="A15" s="193">
        <v>1</v>
      </c>
      <c r="B15" s="191">
        <f t="shared" si="0"/>
        <v>20220040200109</v>
      </c>
      <c r="C15" s="226" t="s">
        <v>124</v>
      </c>
      <c r="D15" s="226"/>
      <c r="E15" s="42"/>
      <c r="F15" s="217"/>
      <c r="G15" s="217"/>
      <c r="H15" s="46"/>
      <c r="I15" s="272"/>
      <c r="J15" s="217"/>
      <c r="K15" s="37"/>
      <c r="L15" s="37"/>
      <c r="M15" s="37"/>
      <c r="N15" s="37"/>
      <c r="O15" s="37"/>
      <c r="P15" s="37"/>
      <c r="Q15" s="37"/>
      <c r="R15" s="37"/>
      <c r="S15" s="37"/>
      <c r="T15" s="42"/>
      <c r="U15" s="42"/>
      <c r="V15" s="42"/>
      <c r="W15" s="42"/>
      <c r="X15" s="42"/>
      <c r="Y15" s="42"/>
      <c r="Z15" s="42"/>
      <c r="AA15" s="37"/>
      <c r="AB15" s="37"/>
      <c r="AC15" s="42"/>
      <c r="AD15" s="42"/>
      <c r="AE15" s="284"/>
    </row>
    <row r="16" spans="1:31" ht="12.75">
      <c r="A16" s="193">
        <v>1</v>
      </c>
      <c r="B16" s="190">
        <f t="shared" si="0"/>
        <v>20220040200110</v>
      </c>
      <c r="C16" s="226" t="s">
        <v>381</v>
      </c>
      <c r="D16" s="226"/>
      <c r="E16" s="42"/>
      <c r="F16" s="217" t="s">
        <v>385</v>
      </c>
      <c r="G16" s="217" t="s">
        <v>381</v>
      </c>
      <c r="H16" s="274" t="s">
        <v>398</v>
      </c>
      <c r="I16" s="272" t="s">
        <v>397</v>
      </c>
      <c r="J16" s="217" t="s">
        <v>441</v>
      </c>
      <c r="K16" s="37">
        <v>0.225</v>
      </c>
      <c r="L16" s="37">
        <v>0.277</v>
      </c>
      <c r="M16" s="37">
        <v>0.256</v>
      </c>
      <c r="N16" s="37">
        <v>0.287</v>
      </c>
      <c r="O16" s="37">
        <v>0.256</v>
      </c>
      <c r="P16" s="37">
        <v>0.287</v>
      </c>
      <c r="Q16" s="37"/>
      <c r="R16" s="37" t="s">
        <v>360</v>
      </c>
      <c r="S16" s="37"/>
      <c r="T16" s="42" t="s">
        <v>360</v>
      </c>
      <c r="U16" s="42">
        <v>0</v>
      </c>
      <c r="V16" s="42"/>
      <c r="W16" s="42"/>
      <c r="X16" s="42"/>
      <c r="Y16" s="42"/>
      <c r="Z16" s="42"/>
      <c r="AA16" s="37"/>
      <c r="AB16" s="37">
        <v>1</v>
      </c>
      <c r="AC16" s="42"/>
      <c r="AD16" s="42">
        <v>1</v>
      </c>
      <c r="AE16" s="224" t="s">
        <v>448</v>
      </c>
    </row>
    <row r="17" spans="1:31" ht="12.75">
      <c r="A17" s="193">
        <v>1</v>
      </c>
      <c r="B17" s="190">
        <f t="shared" si="0"/>
        <v>20220040200111</v>
      </c>
      <c r="C17" s="226" t="s">
        <v>381</v>
      </c>
      <c r="D17" s="226"/>
      <c r="E17" s="42"/>
      <c r="F17" s="217"/>
      <c r="G17" s="217"/>
      <c r="H17" s="46"/>
      <c r="I17" s="272"/>
      <c r="J17" s="217"/>
      <c r="K17" s="37"/>
      <c r="L17" s="37"/>
      <c r="M17" s="37"/>
      <c r="N17" s="37"/>
      <c r="O17" s="37"/>
      <c r="P17" s="37"/>
      <c r="Q17" s="37"/>
      <c r="R17" s="37"/>
      <c r="S17" s="37"/>
      <c r="T17" s="42"/>
      <c r="U17" s="42"/>
      <c r="V17" s="42"/>
      <c r="W17" s="42"/>
      <c r="X17" s="42"/>
      <c r="Y17" s="42"/>
      <c r="Z17" s="42"/>
      <c r="AA17" s="37"/>
      <c r="AB17" s="37"/>
      <c r="AC17" s="42"/>
      <c r="AD17" s="42"/>
      <c r="AE17" s="284"/>
    </row>
    <row r="18" spans="1:31" ht="12.75">
      <c r="A18" s="193">
        <v>1</v>
      </c>
      <c r="B18" s="190">
        <f t="shared" si="0"/>
        <v>20220040200112</v>
      </c>
      <c r="C18" s="226" t="s">
        <v>381</v>
      </c>
      <c r="D18" s="226"/>
      <c r="E18" s="42"/>
      <c r="F18" s="217"/>
      <c r="G18" s="217"/>
      <c r="H18" s="46"/>
      <c r="I18" s="272"/>
      <c r="J18" s="217"/>
      <c r="K18" s="37"/>
      <c r="L18" s="37"/>
      <c r="M18" s="37"/>
      <c r="N18" s="37"/>
      <c r="O18" s="37"/>
      <c r="P18" s="37"/>
      <c r="Q18" s="37"/>
      <c r="R18" s="37"/>
      <c r="S18" s="37"/>
      <c r="T18" s="42"/>
      <c r="U18" s="42"/>
      <c r="V18" s="42"/>
      <c r="W18" s="42"/>
      <c r="X18" s="42"/>
      <c r="Y18" s="42"/>
      <c r="Z18" s="42"/>
      <c r="AA18" s="37"/>
      <c r="AB18" s="37"/>
      <c r="AC18" s="42"/>
      <c r="AD18" s="42"/>
      <c r="AE18" s="284"/>
    </row>
    <row r="19" spans="1:31" ht="12.75">
      <c r="A19" s="193">
        <v>1</v>
      </c>
      <c r="B19" s="190">
        <f t="shared" si="0"/>
        <v>20220040200113</v>
      </c>
      <c r="C19" s="226" t="s">
        <v>381</v>
      </c>
      <c r="D19" s="226"/>
      <c r="E19" s="42"/>
      <c r="F19" s="217"/>
      <c r="G19" s="217"/>
      <c r="H19" s="46"/>
      <c r="I19" s="272"/>
      <c r="J19" s="217"/>
      <c r="K19" s="37"/>
      <c r="L19" s="37"/>
      <c r="M19" s="37"/>
      <c r="N19" s="37"/>
      <c r="O19" s="37"/>
      <c r="P19" s="37"/>
      <c r="Q19" s="37"/>
      <c r="R19" s="37"/>
      <c r="S19" s="37"/>
      <c r="T19" s="42"/>
      <c r="U19" s="42"/>
      <c r="V19" s="42"/>
      <c r="W19" s="42"/>
      <c r="X19" s="42"/>
      <c r="Y19" s="42"/>
      <c r="Z19" s="42"/>
      <c r="AA19" s="37"/>
      <c r="AB19" s="37"/>
      <c r="AC19" s="42"/>
      <c r="AD19" s="42"/>
      <c r="AE19" s="284"/>
    </row>
    <row r="20" spans="6:30" ht="12.75">
      <c r="F20" s="212"/>
      <c r="G20" s="212"/>
      <c r="AD20" s="42"/>
    </row>
    <row r="21" spans="1:32" ht="12.75">
      <c r="A21" s="193">
        <v>1</v>
      </c>
      <c r="B21" s="191">
        <v>20220040200117</v>
      </c>
      <c r="C21" s="226" t="s">
        <v>124</v>
      </c>
      <c r="D21" s="226"/>
      <c r="E21" s="42"/>
      <c r="F21" s="217"/>
      <c r="G21" s="217"/>
      <c r="H21" s="46"/>
      <c r="I21" s="272"/>
      <c r="J21" s="217"/>
      <c r="K21" s="37"/>
      <c r="L21" s="37"/>
      <c r="M21" s="37"/>
      <c r="N21" s="37"/>
      <c r="O21" s="37"/>
      <c r="P21" s="37"/>
      <c r="Q21" s="37"/>
      <c r="R21" s="37"/>
      <c r="S21" s="37"/>
      <c r="T21" s="42"/>
      <c r="U21" s="42"/>
      <c r="V21" s="42"/>
      <c r="W21" s="42"/>
      <c r="X21" s="42"/>
      <c r="Y21" s="42"/>
      <c r="Z21" s="42"/>
      <c r="AA21" s="37"/>
      <c r="AB21" s="37"/>
      <c r="AC21" s="42"/>
      <c r="AD21" s="42"/>
      <c r="AE21" s="284"/>
      <c r="AF21" t="s">
        <v>555</v>
      </c>
    </row>
    <row r="22" spans="1:32" ht="12.75">
      <c r="A22" s="193">
        <v>1</v>
      </c>
      <c r="B22" s="190">
        <f aca="true" t="shared" si="1" ref="B22:B35">B21+1</f>
        <v>20220040200118</v>
      </c>
      <c r="C22" s="226" t="s">
        <v>381</v>
      </c>
      <c r="D22" s="226"/>
      <c r="E22" s="42"/>
      <c r="F22" s="217" t="s">
        <v>385</v>
      </c>
      <c r="G22" s="217" t="s">
        <v>381</v>
      </c>
      <c r="H22" s="274" t="s">
        <v>352</v>
      </c>
      <c r="I22" s="272" t="s">
        <v>353</v>
      </c>
      <c r="J22" s="217" t="s">
        <v>441</v>
      </c>
      <c r="K22" s="37">
        <v>0.266</v>
      </c>
      <c r="L22" s="37">
        <v>0.307</v>
      </c>
      <c r="M22" s="37">
        <v>0.215</v>
      </c>
      <c r="N22" s="37">
        <v>0.256</v>
      </c>
      <c r="O22" s="57">
        <v>1.8E-06</v>
      </c>
      <c r="P22" s="57">
        <v>1.9E-05</v>
      </c>
      <c r="Q22" s="57"/>
      <c r="R22" s="57" t="s">
        <v>441</v>
      </c>
      <c r="S22" s="57"/>
      <c r="T22" s="42" t="s">
        <v>360</v>
      </c>
      <c r="U22" s="42">
        <v>1</v>
      </c>
      <c r="V22" s="42"/>
      <c r="W22" s="42"/>
      <c r="X22" s="42"/>
      <c r="Y22" s="42"/>
      <c r="Z22" s="42"/>
      <c r="AA22" s="37">
        <v>4</v>
      </c>
      <c r="AB22" s="37">
        <v>1</v>
      </c>
      <c r="AC22" s="42"/>
      <c r="AD22" s="42">
        <f>AA22+AB22+AC22</f>
        <v>5</v>
      </c>
      <c r="AE22" s="224" t="s">
        <v>448</v>
      </c>
      <c r="AF22" t="s">
        <v>183</v>
      </c>
    </row>
    <row r="23" spans="1:32" ht="12.75">
      <c r="A23" s="193">
        <v>1</v>
      </c>
      <c r="B23" s="191">
        <f t="shared" si="1"/>
        <v>20220040200119</v>
      </c>
      <c r="C23" s="226" t="s">
        <v>124</v>
      </c>
      <c r="D23" s="226"/>
      <c r="E23" s="42"/>
      <c r="F23" s="217"/>
      <c r="G23" s="217"/>
      <c r="H23" s="46"/>
      <c r="I23" s="272"/>
      <c r="J23" s="217"/>
      <c r="K23" s="37"/>
      <c r="L23" s="37"/>
      <c r="M23" s="37"/>
      <c r="N23" s="37"/>
      <c r="O23" s="37"/>
      <c r="P23" s="37"/>
      <c r="Q23" s="37"/>
      <c r="R23" s="37"/>
      <c r="S23" s="37"/>
      <c r="T23" s="42"/>
      <c r="U23" s="42"/>
      <c r="V23" s="42"/>
      <c r="W23" s="42"/>
      <c r="X23" s="42"/>
      <c r="Y23" s="42"/>
      <c r="Z23" s="42"/>
      <c r="AA23" s="37"/>
      <c r="AB23" s="37"/>
      <c r="AC23" s="42"/>
      <c r="AD23" s="42"/>
      <c r="AE23" s="284"/>
      <c r="AF23" t="s">
        <v>130</v>
      </c>
    </row>
    <row r="24" spans="1:31" ht="12.75">
      <c r="A24" s="193">
        <v>1</v>
      </c>
      <c r="B24" s="190">
        <f t="shared" si="1"/>
        <v>20220040200120</v>
      </c>
      <c r="C24" s="226" t="s">
        <v>381</v>
      </c>
      <c r="D24" s="226"/>
      <c r="E24" s="42"/>
      <c r="F24" s="217" t="s">
        <v>385</v>
      </c>
      <c r="G24" s="217" t="s">
        <v>381</v>
      </c>
      <c r="H24" s="274" t="s">
        <v>120</v>
      </c>
      <c r="I24" s="272" t="s">
        <v>121</v>
      </c>
      <c r="J24" s="217" t="s">
        <v>441</v>
      </c>
      <c r="K24" s="37">
        <v>0.184</v>
      </c>
      <c r="L24" s="37">
        <v>0.215</v>
      </c>
      <c r="M24" s="37">
        <v>0.154</v>
      </c>
      <c r="N24" s="37">
        <v>0.184</v>
      </c>
      <c r="O24" s="57">
        <v>1.7E-06</v>
      </c>
      <c r="P24" s="57">
        <v>5.3E-06</v>
      </c>
      <c r="Q24" s="57"/>
      <c r="R24" s="57" t="s">
        <v>441</v>
      </c>
      <c r="S24" s="57"/>
      <c r="T24" s="42" t="s">
        <v>441</v>
      </c>
      <c r="U24" s="42">
        <v>1</v>
      </c>
      <c r="V24" s="42"/>
      <c r="W24" s="42"/>
      <c r="X24" s="42"/>
      <c r="Y24" s="42"/>
      <c r="Z24" s="42"/>
      <c r="AA24" s="37">
        <v>1</v>
      </c>
      <c r="AB24" s="37">
        <v>0</v>
      </c>
      <c r="AC24" s="42"/>
      <c r="AD24" s="42">
        <f>AA24+AB24+AC24</f>
        <v>1</v>
      </c>
      <c r="AE24" s="224" t="s">
        <v>448</v>
      </c>
    </row>
    <row r="25" spans="1:31" ht="12.75">
      <c r="A25" s="193">
        <v>1</v>
      </c>
      <c r="B25" s="190">
        <f t="shared" si="1"/>
        <v>20220040200121</v>
      </c>
      <c r="C25" s="226" t="s">
        <v>381</v>
      </c>
      <c r="D25" s="226"/>
      <c r="E25" s="42"/>
      <c r="F25" s="217" t="s">
        <v>385</v>
      </c>
      <c r="G25" s="217" t="s">
        <v>381</v>
      </c>
      <c r="H25" s="274" t="s">
        <v>396</v>
      </c>
      <c r="I25" s="272" t="s">
        <v>397</v>
      </c>
      <c r="J25" s="217" t="s">
        <v>441</v>
      </c>
      <c r="K25" s="37">
        <v>0.205</v>
      </c>
      <c r="L25" s="37">
        <v>0.246</v>
      </c>
      <c r="M25" s="37">
        <v>0.195</v>
      </c>
      <c r="N25" s="37">
        <v>0.225</v>
      </c>
      <c r="O25" s="57">
        <v>1.8E-06</v>
      </c>
      <c r="P25" s="57">
        <v>1.4E-05</v>
      </c>
      <c r="Q25" s="57"/>
      <c r="R25" s="57" t="s">
        <v>360</v>
      </c>
      <c r="S25" s="57"/>
      <c r="T25" s="42" t="s">
        <v>360</v>
      </c>
      <c r="U25" s="42">
        <v>1</v>
      </c>
      <c r="V25" s="42"/>
      <c r="W25" s="42"/>
      <c r="X25" s="42"/>
      <c r="Y25" s="42"/>
      <c r="Z25" s="42"/>
      <c r="AA25" s="37">
        <v>3</v>
      </c>
      <c r="AB25" s="37"/>
      <c r="AC25" s="42"/>
      <c r="AD25" s="42">
        <f>AA25+AB25+AC25</f>
        <v>3</v>
      </c>
      <c r="AE25" s="224" t="s">
        <v>448</v>
      </c>
    </row>
    <row r="26" spans="1:32" ht="12.75">
      <c r="A26" s="193">
        <v>1</v>
      </c>
      <c r="B26" s="191">
        <f t="shared" si="1"/>
        <v>20220040200122</v>
      </c>
      <c r="C26" s="226" t="s">
        <v>124</v>
      </c>
      <c r="D26" s="226"/>
      <c r="E26" s="42"/>
      <c r="F26" s="217"/>
      <c r="G26" s="217"/>
      <c r="H26" s="46"/>
      <c r="I26" s="272"/>
      <c r="J26" s="217"/>
      <c r="K26" s="37"/>
      <c r="L26" s="37"/>
      <c r="M26" s="37"/>
      <c r="N26" s="37"/>
      <c r="O26" s="37"/>
      <c r="P26" s="37"/>
      <c r="Q26" s="37"/>
      <c r="R26" s="37"/>
      <c r="S26" s="37"/>
      <c r="T26" s="42"/>
      <c r="U26" s="42"/>
      <c r="V26" s="341"/>
      <c r="W26" s="341"/>
      <c r="X26" s="341"/>
      <c r="Y26" s="341"/>
      <c r="Z26" s="341"/>
      <c r="AA26" s="342"/>
      <c r="AB26" s="342"/>
      <c r="AC26" s="341"/>
      <c r="AD26" s="341"/>
      <c r="AE26" s="284"/>
      <c r="AF26" t="s">
        <v>556</v>
      </c>
    </row>
    <row r="27" spans="1:31" ht="12.75">
      <c r="A27" s="193">
        <v>1</v>
      </c>
      <c r="B27" s="190">
        <f t="shared" si="1"/>
        <v>20220040200123</v>
      </c>
      <c r="C27" s="226" t="s">
        <v>381</v>
      </c>
      <c r="D27" s="226"/>
      <c r="E27" s="42"/>
      <c r="F27" s="217" t="s">
        <v>385</v>
      </c>
      <c r="G27" s="217" t="s">
        <v>381</v>
      </c>
      <c r="H27" s="46"/>
      <c r="I27" s="272"/>
      <c r="J27" s="217"/>
      <c r="K27" s="37"/>
      <c r="L27" s="37"/>
      <c r="M27" s="37"/>
      <c r="N27" s="37"/>
      <c r="O27" s="37"/>
      <c r="P27" s="37"/>
      <c r="Q27" s="37"/>
      <c r="R27" s="37"/>
      <c r="S27" s="37"/>
      <c r="T27" s="42"/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44"/>
    </row>
    <row r="28" spans="1:31" ht="12.75">
      <c r="A28" s="193">
        <v>1</v>
      </c>
      <c r="B28" s="191">
        <f t="shared" si="1"/>
        <v>20220040200124</v>
      </c>
      <c r="C28" s="226" t="s">
        <v>124</v>
      </c>
      <c r="D28" s="226"/>
      <c r="E28" s="42"/>
      <c r="F28" s="217"/>
      <c r="G28" s="217"/>
      <c r="H28" s="46"/>
      <c r="I28" s="272"/>
      <c r="J28" s="217"/>
      <c r="K28" s="37"/>
      <c r="L28" s="37"/>
      <c r="M28" s="37"/>
      <c r="N28" s="37"/>
      <c r="O28" s="37"/>
      <c r="P28" s="37"/>
      <c r="Q28" s="37"/>
      <c r="R28" s="37"/>
      <c r="S28" s="37"/>
      <c r="T28" s="42"/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44"/>
    </row>
    <row r="29" spans="1:32" ht="12.75">
      <c r="A29" s="193">
        <v>1</v>
      </c>
      <c r="B29" s="191">
        <f t="shared" si="1"/>
        <v>20220040200125</v>
      </c>
      <c r="C29" s="226" t="s">
        <v>124</v>
      </c>
      <c r="D29" s="226"/>
      <c r="E29" s="42"/>
      <c r="F29" s="217"/>
      <c r="G29" s="217"/>
      <c r="H29" s="46"/>
      <c r="I29" s="272"/>
      <c r="J29" s="217"/>
      <c r="K29" s="37"/>
      <c r="L29" s="37"/>
      <c r="M29" s="37"/>
      <c r="N29" s="37"/>
      <c r="O29" s="37"/>
      <c r="P29" s="37"/>
      <c r="Q29" s="37"/>
      <c r="R29" s="37"/>
      <c r="S29" s="37"/>
      <c r="T29" s="42"/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44"/>
      <c r="AF29" t="s">
        <v>557</v>
      </c>
    </row>
    <row r="30" spans="1:31" ht="12.75">
      <c r="A30" s="193">
        <v>1</v>
      </c>
      <c r="B30" s="190">
        <f t="shared" si="1"/>
        <v>20220040200126</v>
      </c>
      <c r="C30" s="216" t="s">
        <v>383</v>
      </c>
      <c r="D30" s="225"/>
      <c r="E30" s="42"/>
      <c r="F30" s="217"/>
      <c r="G30" s="217"/>
      <c r="H30" s="46"/>
      <c r="I30" s="272"/>
      <c r="J30" s="217"/>
      <c r="K30" s="37"/>
      <c r="L30" s="37"/>
      <c r="M30" s="37"/>
      <c r="N30" s="37"/>
      <c r="O30" s="37"/>
      <c r="P30" s="37"/>
      <c r="Q30" s="37"/>
      <c r="R30" s="37"/>
      <c r="S30" s="37"/>
      <c r="T30" s="42"/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44"/>
    </row>
    <row r="31" spans="1:31" ht="12.75">
      <c r="A31" s="193">
        <v>1</v>
      </c>
      <c r="B31" s="191">
        <f t="shared" si="1"/>
        <v>20220040200127</v>
      </c>
      <c r="C31" s="226" t="s">
        <v>124</v>
      </c>
      <c r="D31" s="226"/>
      <c r="E31" s="42"/>
      <c r="F31" s="217"/>
      <c r="G31" s="217"/>
      <c r="H31" s="46"/>
      <c r="I31" s="272"/>
      <c r="J31" s="217"/>
      <c r="K31" s="37"/>
      <c r="L31" s="37"/>
      <c r="M31" s="37"/>
      <c r="N31" s="37"/>
      <c r="O31" s="37"/>
      <c r="P31" s="37"/>
      <c r="Q31" s="37"/>
      <c r="R31" s="37"/>
      <c r="S31" s="37"/>
      <c r="T31" s="42"/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44"/>
    </row>
    <row r="32" spans="1:31" ht="12.75">
      <c r="A32" s="193">
        <v>1</v>
      </c>
      <c r="B32" s="191">
        <f t="shared" si="1"/>
        <v>20220040200128</v>
      </c>
      <c r="C32" s="226" t="s">
        <v>124</v>
      </c>
      <c r="D32" s="226"/>
      <c r="E32" s="42"/>
      <c r="F32" s="217"/>
      <c r="G32" s="217"/>
      <c r="H32" s="46"/>
      <c r="I32" s="272"/>
      <c r="J32" s="217"/>
      <c r="K32" s="37"/>
      <c r="L32" s="37"/>
      <c r="M32" s="37"/>
      <c r="N32" s="37"/>
      <c r="O32" s="37"/>
      <c r="P32" s="37"/>
      <c r="Q32" s="37"/>
      <c r="R32" s="37"/>
      <c r="S32" s="37"/>
      <c r="T32" s="42"/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44"/>
    </row>
    <row r="33" spans="1:32" ht="12.75">
      <c r="A33" s="193">
        <v>1</v>
      </c>
      <c r="B33" s="190">
        <f t="shared" si="1"/>
        <v>20220040200129</v>
      </c>
      <c r="C33" s="226" t="s">
        <v>381</v>
      </c>
      <c r="D33" s="226"/>
      <c r="E33" s="42"/>
      <c r="F33" s="217" t="s">
        <v>385</v>
      </c>
      <c r="G33" s="217" t="s">
        <v>381</v>
      </c>
      <c r="H33" s="274" t="s">
        <v>279</v>
      </c>
      <c r="I33" s="272" t="s">
        <v>278</v>
      </c>
      <c r="J33" s="217" t="s">
        <v>441</v>
      </c>
      <c r="K33" s="37">
        <v>0.451</v>
      </c>
      <c r="L33" s="37">
        <v>0.584</v>
      </c>
      <c r="M33" s="37"/>
      <c r="N33" s="37"/>
      <c r="O33" s="37"/>
      <c r="P33" s="37"/>
      <c r="Q33" s="37"/>
      <c r="R33" s="37"/>
      <c r="S33" s="37"/>
      <c r="T33" s="42"/>
      <c r="U33" s="42">
        <v>1</v>
      </c>
      <c r="V33" s="37"/>
      <c r="W33" s="37"/>
      <c r="X33" s="37"/>
      <c r="Y33" s="37"/>
      <c r="Z33" s="37"/>
      <c r="AA33" s="37">
        <v>1</v>
      </c>
      <c r="AB33" s="37"/>
      <c r="AC33" s="37"/>
      <c r="AD33" s="42">
        <f>AA33+AB33+AC33</f>
        <v>1</v>
      </c>
      <c r="AE33" s="346"/>
      <c r="AF33" t="s">
        <v>565</v>
      </c>
    </row>
    <row r="34" spans="1:31" ht="12.75">
      <c r="A34" s="193">
        <v>1</v>
      </c>
      <c r="B34" s="190">
        <f t="shared" si="1"/>
        <v>20220040200130</v>
      </c>
      <c r="C34" s="216" t="s">
        <v>383</v>
      </c>
      <c r="D34" s="225"/>
      <c r="E34" s="42"/>
      <c r="F34" s="217"/>
      <c r="G34" s="217"/>
      <c r="H34" s="46"/>
      <c r="I34" s="272"/>
      <c r="J34" s="217"/>
      <c r="K34" s="37"/>
      <c r="L34" s="37"/>
      <c r="M34" s="37"/>
      <c r="N34" s="37"/>
      <c r="O34" s="37"/>
      <c r="P34" s="37"/>
      <c r="Q34" s="37"/>
      <c r="R34" s="37"/>
      <c r="S34" s="37"/>
      <c r="T34" s="42"/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44"/>
    </row>
    <row r="35" spans="1:31" ht="12.75">
      <c r="A35" s="193">
        <v>1</v>
      </c>
      <c r="B35" s="190">
        <f t="shared" si="1"/>
        <v>20220040200131</v>
      </c>
      <c r="C35" s="216" t="s">
        <v>383</v>
      </c>
      <c r="D35" s="225"/>
      <c r="E35" s="42"/>
      <c r="F35" s="217"/>
      <c r="G35" s="217"/>
      <c r="H35" s="46"/>
      <c r="I35" s="272"/>
      <c r="J35" s="217"/>
      <c r="K35" s="37"/>
      <c r="L35" s="37"/>
      <c r="M35" s="37"/>
      <c r="N35" s="37"/>
      <c r="O35" s="37"/>
      <c r="P35" s="37"/>
      <c r="Q35" s="37"/>
      <c r="R35" s="37"/>
      <c r="S35" s="37"/>
      <c r="T35" s="42"/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44"/>
    </row>
    <row r="36" spans="1:31" ht="12.75">
      <c r="A36" s="193">
        <v>1</v>
      </c>
      <c r="B36" s="190">
        <f>B35+1</f>
        <v>20220040200132</v>
      </c>
      <c r="C36" s="225" t="s">
        <v>381</v>
      </c>
      <c r="D36" s="225"/>
      <c r="E36" s="42"/>
      <c r="F36" s="217" t="s">
        <v>385</v>
      </c>
      <c r="G36" s="217" t="s">
        <v>381</v>
      </c>
      <c r="H36" s="46"/>
      <c r="I36" s="272"/>
      <c r="J36" s="217"/>
      <c r="K36" s="37"/>
      <c r="L36" s="37"/>
      <c r="M36" s="37"/>
      <c r="N36" s="37"/>
      <c r="O36" s="37"/>
      <c r="P36" s="37"/>
      <c r="Q36" s="37"/>
      <c r="R36" s="37"/>
      <c r="S36" s="37"/>
      <c r="T36" s="42"/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44"/>
    </row>
    <row r="37" spans="1:31" ht="12.75">
      <c r="A37" s="193"/>
      <c r="B37" s="190"/>
      <c r="C37" s="225"/>
      <c r="D37" s="225"/>
      <c r="V37" s="322"/>
      <c r="W37" s="322"/>
      <c r="X37" s="322"/>
      <c r="Y37" s="322"/>
      <c r="Z37" s="322"/>
      <c r="AA37" s="322"/>
      <c r="AB37" s="322"/>
      <c r="AC37" s="322"/>
      <c r="AD37" s="37"/>
      <c r="AE37" s="344"/>
    </row>
    <row r="38" spans="1:32" ht="12.75">
      <c r="A38" s="193">
        <v>1</v>
      </c>
      <c r="B38" s="190">
        <v>20220040200146</v>
      </c>
      <c r="C38" s="226" t="s">
        <v>381</v>
      </c>
      <c r="D38" s="226"/>
      <c r="E38" s="42"/>
      <c r="F38" s="217" t="s">
        <v>385</v>
      </c>
      <c r="G38" s="217" t="s">
        <v>381</v>
      </c>
      <c r="H38" s="274" t="s">
        <v>287</v>
      </c>
      <c r="I38" s="272" t="s">
        <v>286</v>
      </c>
      <c r="J38" s="217" t="s">
        <v>441</v>
      </c>
      <c r="K38" s="120">
        <v>0.441</v>
      </c>
      <c r="L38" s="120">
        <v>0.502</v>
      </c>
      <c r="M38" s="37">
        <v>0.318</v>
      </c>
      <c r="N38" s="37">
        <v>0.512</v>
      </c>
      <c r="O38" s="57">
        <v>1.4E-06</v>
      </c>
      <c r="P38" s="57">
        <v>1.5E-05</v>
      </c>
      <c r="Q38" s="57"/>
      <c r="R38" s="57" t="s">
        <v>441</v>
      </c>
      <c r="S38" s="57"/>
      <c r="T38" s="42" t="s">
        <v>441</v>
      </c>
      <c r="U38" s="42">
        <v>1</v>
      </c>
      <c r="V38" s="37">
        <v>0</v>
      </c>
      <c r="W38" s="37">
        <v>0</v>
      </c>
      <c r="X38" s="37">
        <v>0</v>
      </c>
      <c r="Y38" s="37">
        <v>0</v>
      </c>
      <c r="Z38" s="37"/>
      <c r="AA38" s="37">
        <v>1</v>
      </c>
      <c r="AB38" s="37">
        <v>1</v>
      </c>
      <c r="AC38" s="37"/>
      <c r="AD38" s="37">
        <f>AA38+AB38+AC38</f>
        <v>2</v>
      </c>
      <c r="AE38" s="343" t="s">
        <v>448</v>
      </c>
      <c r="AF38" t="s">
        <v>573</v>
      </c>
    </row>
    <row r="39" spans="1:31" ht="12.75">
      <c r="A39" s="193">
        <v>1</v>
      </c>
      <c r="B39" s="190">
        <f aca="true" t="shared" si="2" ref="B39:B45">B38+1</f>
        <v>20220040200147</v>
      </c>
      <c r="C39" s="226" t="s">
        <v>381</v>
      </c>
      <c r="D39" s="226"/>
      <c r="E39" s="42"/>
      <c r="F39" s="217" t="s">
        <v>385</v>
      </c>
      <c r="G39" s="217" t="s">
        <v>381</v>
      </c>
      <c r="H39" s="46"/>
      <c r="I39" s="272"/>
      <c r="J39" s="217"/>
      <c r="K39" s="37"/>
      <c r="L39" s="37"/>
      <c r="M39" s="37"/>
      <c r="N39" s="37"/>
      <c r="O39" s="37"/>
      <c r="P39" s="37"/>
      <c r="Q39" s="37"/>
      <c r="R39" s="37"/>
      <c r="S39" s="37"/>
      <c r="T39" s="42"/>
      <c r="U39" s="42"/>
      <c r="V39" s="37"/>
      <c r="W39" s="37"/>
      <c r="X39" s="37"/>
      <c r="Y39" s="37"/>
      <c r="Z39" s="37"/>
      <c r="AA39" s="37"/>
      <c r="AB39" s="37"/>
      <c r="AC39" s="37"/>
      <c r="AD39" s="37"/>
      <c r="AE39" s="345"/>
    </row>
    <row r="40" spans="1:31" ht="12.75">
      <c r="A40" s="193">
        <v>1</v>
      </c>
      <c r="B40" s="191">
        <f t="shared" si="2"/>
        <v>20220040200148</v>
      </c>
      <c r="C40" s="226" t="s">
        <v>124</v>
      </c>
      <c r="D40" s="226"/>
      <c r="E40" s="42"/>
      <c r="F40" s="217"/>
      <c r="G40" s="217"/>
      <c r="H40" s="46"/>
      <c r="I40" s="272"/>
      <c r="J40" s="217"/>
      <c r="K40" s="37"/>
      <c r="L40" s="37"/>
      <c r="M40" s="37"/>
      <c r="N40" s="37"/>
      <c r="O40" s="37"/>
      <c r="P40" s="37"/>
      <c r="Q40" s="37"/>
      <c r="R40" s="37"/>
      <c r="S40" s="37"/>
      <c r="T40" s="42"/>
      <c r="U40" s="42"/>
      <c r="V40" s="37"/>
      <c r="W40" s="37"/>
      <c r="X40" s="37"/>
      <c r="Y40" s="37"/>
      <c r="Z40" s="37"/>
      <c r="AA40" s="37"/>
      <c r="AB40" s="37"/>
      <c r="AC40" s="37"/>
      <c r="AD40" s="37"/>
      <c r="AE40" s="345"/>
    </row>
    <row r="41" spans="1:31" ht="12.75" customHeight="1">
      <c r="A41" s="193">
        <v>1</v>
      </c>
      <c r="B41" s="190">
        <f t="shared" si="2"/>
        <v>20220040200149</v>
      </c>
      <c r="C41" s="226" t="s">
        <v>381</v>
      </c>
      <c r="D41" s="226"/>
      <c r="E41" s="42"/>
      <c r="F41" s="217" t="s">
        <v>385</v>
      </c>
      <c r="G41" s="217" t="s">
        <v>381</v>
      </c>
      <c r="H41" s="274" t="s">
        <v>155</v>
      </c>
      <c r="I41" s="272" t="s">
        <v>156</v>
      </c>
      <c r="J41" s="217" t="s">
        <v>441</v>
      </c>
      <c r="K41" s="120">
        <v>0.236</v>
      </c>
      <c r="L41" s="120" t="s">
        <v>570</v>
      </c>
      <c r="M41" s="120">
        <v>0.195</v>
      </c>
      <c r="N41" s="120">
        <v>0.225</v>
      </c>
      <c r="O41" s="57">
        <v>8.4E-07</v>
      </c>
      <c r="P41" s="57">
        <v>2.1E-05</v>
      </c>
      <c r="Q41" s="57"/>
      <c r="R41" s="57" t="s">
        <v>441</v>
      </c>
      <c r="S41" s="57"/>
      <c r="T41" s="42" t="s">
        <v>441</v>
      </c>
      <c r="U41" s="42">
        <v>1</v>
      </c>
      <c r="V41" s="301">
        <v>1</v>
      </c>
      <c r="W41" s="301">
        <v>0</v>
      </c>
      <c r="X41" s="350">
        <v>1</v>
      </c>
      <c r="Y41" s="301">
        <v>1</v>
      </c>
      <c r="Z41" s="37"/>
      <c r="AA41" s="37">
        <v>0</v>
      </c>
      <c r="AB41" s="37">
        <v>0</v>
      </c>
      <c r="AC41" s="37"/>
      <c r="AD41" s="37">
        <f>AA41+AB41+AC41</f>
        <v>0</v>
      </c>
      <c r="AE41" s="345" t="s">
        <v>448</v>
      </c>
    </row>
    <row r="42" spans="1:31" ht="12.75">
      <c r="A42" s="193">
        <v>1</v>
      </c>
      <c r="B42" s="191">
        <f t="shared" si="2"/>
        <v>20220040200150</v>
      </c>
      <c r="C42" s="226" t="s">
        <v>124</v>
      </c>
      <c r="D42" s="226"/>
      <c r="E42" s="42"/>
      <c r="F42" s="217"/>
      <c r="G42" s="217"/>
      <c r="H42" s="46"/>
      <c r="I42" s="272"/>
      <c r="J42" s="217"/>
      <c r="K42" s="37"/>
      <c r="L42" s="37"/>
      <c r="M42" s="37"/>
      <c r="N42" s="37"/>
      <c r="O42" s="37"/>
      <c r="P42" s="37"/>
      <c r="Q42" s="37"/>
      <c r="R42" s="37"/>
      <c r="S42" s="37"/>
      <c r="T42" s="42"/>
      <c r="U42" s="42"/>
      <c r="V42" s="37"/>
      <c r="W42" s="37"/>
      <c r="X42" s="37"/>
      <c r="Y42" s="37"/>
      <c r="Z42" s="37"/>
      <c r="AA42" s="37"/>
      <c r="AB42" s="37"/>
      <c r="AC42" s="37"/>
      <c r="AD42" s="37"/>
      <c r="AE42" s="345"/>
    </row>
    <row r="43" spans="1:31" ht="12.75">
      <c r="A43" s="193">
        <v>1</v>
      </c>
      <c r="B43" s="190">
        <f t="shared" si="2"/>
        <v>20220040200151</v>
      </c>
      <c r="C43" s="226" t="s">
        <v>381</v>
      </c>
      <c r="D43" s="226"/>
      <c r="E43" s="42"/>
      <c r="F43" s="217"/>
      <c r="G43" s="217"/>
      <c r="H43" s="46"/>
      <c r="I43" s="272"/>
      <c r="J43" s="217"/>
      <c r="K43" s="37"/>
      <c r="L43" s="37"/>
      <c r="M43" s="37"/>
      <c r="N43" s="37"/>
      <c r="O43" s="37"/>
      <c r="P43" s="37"/>
      <c r="Q43" s="37"/>
      <c r="R43" s="37"/>
      <c r="S43" s="37"/>
      <c r="T43" s="42"/>
      <c r="U43" s="42"/>
      <c r="V43" s="37"/>
      <c r="W43" s="37"/>
      <c r="X43" s="37"/>
      <c r="Y43" s="37"/>
      <c r="Z43" s="37"/>
      <c r="AA43" s="37"/>
      <c r="AB43" s="37"/>
      <c r="AC43" s="37"/>
      <c r="AD43" s="37"/>
      <c r="AE43" s="345"/>
    </row>
    <row r="44" spans="1:31" ht="12.75">
      <c r="A44" s="193">
        <v>1</v>
      </c>
      <c r="B44" s="190">
        <f t="shared" si="2"/>
        <v>20220040200152</v>
      </c>
      <c r="C44" s="226" t="s">
        <v>381</v>
      </c>
      <c r="D44" s="226"/>
      <c r="E44" s="42"/>
      <c r="F44" s="217" t="s">
        <v>385</v>
      </c>
      <c r="G44" s="217" t="s">
        <v>381</v>
      </c>
      <c r="H44" s="46"/>
      <c r="I44" s="272"/>
      <c r="J44" s="217"/>
      <c r="K44" s="37"/>
      <c r="L44" s="37"/>
      <c r="M44" s="37"/>
      <c r="N44" s="37"/>
      <c r="O44" s="37"/>
      <c r="P44" s="37"/>
      <c r="Q44" s="37"/>
      <c r="R44" s="37"/>
      <c r="S44" s="37"/>
      <c r="T44" s="42"/>
      <c r="U44" s="42"/>
      <c r="V44" s="37"/>
      <c r="W44" s="37"/>
      <c r="X44" s="37"/>
      <c r="Y44" s="37"/>
      <c r="Z44" s="37"/>
      <c r="AA44" s="37"/>
      <c r="AB44" s="37"/>
      <c r="AC44" s="37"/>
      <c r="AD44" s="37"/>
      <c r="AE44" s="345"/>
    </row>
    <row r="45" spans="1:31" ht="12.75">
      <c r="A45" s="193">
        <v>1</v>
      </c>
      <c r="B45" s="190">
        <f t="shared" si="2"/>
        <v>20220040200153</v>
      </c>
      <c r="C45" s="226" t="s">
        <v>381</v>
      </c>
      <c r="D45" s="226"/>
      <c r="E45" s="42"/>
      <c r="F45" s="217" t="s">
        <v>385</v>
      </c>
      <c r="G45" s="217" t="s">
        <v>381</v>
      </c>
      <c r="H45" s="274" t="s">
        <v>119</v>
      </c>
      <c r="I45" s="272" t="s">
        <v>121</v>
      </c>
      <c r="J45" s="217" t="s">
        <v>441</v>
      </c>
      <c r="K45" s="37">
        <v>0.348</v>
      </c>
      <c r="L45" s="37">
        <v>0.4</v>
      </c>
      <c r="M45" s="37">
        <v>0.236</v>
      </c>
      <c r="N45" s="37">
        <v>0.266</v>
      </c>
      <c r="O45" s="57">
        <v>5.5E-07</v>
      </c>
      <c r="P45" s="57">
        <v>1.1E-05</v>
      </c>
      <c r="Q45" s="57"/>
      <c r="R45" s="57" t="s">
        <v>441</v>
      </c>
      <c r="S45" s="57"/>
      <c r="T45" s="42" t="s">
        <v>360</v>
      </c>
      <c r="U45" s="42">
        <v>1</v>
      </c>
      <c r="V45" s="37"/>
      <c r="W45" s="37"/>
      <c r="X45" s="37"/>
      <c r="Y45" s="37"/>
      <c r="Z45" s="37"/>
      <c r="AA45" s="37">
        <v>0</v>
      </c>
      <c r="AB45" s="37">
        <v>1</v>
      </c>
      <c r="AC45" s="37"/>
      <c r="AD45" s="37">
        <f>AA45+AB45+AC45</f>
        <v>1</v>
      </c>
      <c r="AE45" s="343" t="s">
        <v>448</v>
      </c>
    </row>
    <row r="46" spans="3:31" ht="12.75">
      <c r="C46" s="273"/>
      <c r="D46" s="273"/>
      <c r="F46" s="212"/>
      <c r="G46" s="212"/>
      <c r="V46" s="322"/>
      <c r="W46" s="322"/>
      <c r="X46" s="322"/>
      <c r="Y46" s="322"/>
      <c r="Z46" s="322"/>
      <c r="AA46" s="322"/>
      <c r="AB46" s="322"/>
      <c r="AC46" s="322"/>
      <c r="AD46" s="37"/>
      <c r="AE46" s="345"/>
    </row>
    <row r="47" spans="1:31" ht="12.75">
      <c r="A47" s="229">
        <v>1</v>
      </c>
      <c r="B47" s="190">
        <v>20220040200162</v>
      </c>
      <c r="C47" s="225" t="s">
        <v>381</v>
      </c>
      <c r="D47" s="225"/>
      <c r="E47" s="42"/>
      <c r="F47" s="217"/>
      <c r="G47" s="217"/>
      <c r="H47" s="46"/>
      <c r="I47" s="272"/>
      <c r="J47" s="217"/>
      <c r="K47" s="37"/>
      <c r="L47" s="37"/>
      <c r="M47" s="37"/>
      <c r="N47" s="37"/>
      <c r="O47" s="37"/>
      <c r="P47" s="37"/>
      <c r="Q47" s="37"/>
      <c r="R47" s="37"/>
      <c r="S47" s="37"/>
      <c r="T47" s="42"/>
      <c r="U47" s="42"/>
      <c r="V47" s="37"/>
      <c r="W47" s="37"/>
      <c r="X47" s="37"/>
      <c r="Y47" s="37"/>
      <c r="Z47" s="37"/>
      <c r="AA47" s="37"/>
      <c r="AB47" s="37"/>
      <c r="AC47" s="37"/>
      <c r="AD47" s="37"/>
      <c r="AE47" s="345"/>
    </row>
    <row r="48" spans="1:31" ht="12.75">
      <c r="A48" s="229">
        <v>1</v>
      </c>
      <c r="B48" s="191">
        <f aca="true" t="shared" si="3" ref="B48:B53">B47+1</f>
        <v>20220040200163</v>
      </c>
      <c r="C48" s="226" t="s">
        <v>124</v>
      </c>
      <c r="D48" s="226"/>
      <c r="E48" s="42"/>
      <c r="F48" s="217"/>
      <c r="G48" s="217"/>
      <c r="H48" s="46"/>
      <c r="I48" s="272"/>
      <c r="J48" s="217"/>
      <c r="K48" s="37"/>
      <c r="L48" s="37"/>
      <c r="M48" s="37"/>
      <c r="N48" s="37"/>
      <c r="O48" s="37"/>
      <c r="P48" s="37"/>
      <c r="Q48" s="37"/>
      <c r="R48" s="37"/>
      <c r="S48" s="37"/>
      <c r="T48" s="42"/>
      <c r="U48" s="42"/>
      <c r="V48" s="37"/>
      <c r="W48" s="37"/>
      <c r="X48" s="37"/>
      <c r="Y48" s="37"/>
      <c r="Z48" s="37"/>
      <c r="AA48" s="37"/>
      <c r="AB48" s="37"/>
      <c r="AC48" s="37"/>
      <c r="AD48" s="37"/>
      <c r="AE48" s="345"/>
    </row>
    <row r="49" spans="1:31" ht="12.75">
      <c r="A49" s="229">
        <v>1</v>
      </c>
      <c r="B49" s="191">
        <f t="shared" si="3"/>
        <v>20220040200164</v>
      </c>
      <c r="C49" s="226" t="s">
        <v>124</v>
      </c>
      <c r="D49" s="226"/>
      <c r="E49" s="42"/>
      <c r="F49" s="217"/>
      <c r="G49" s="217"/>
      <c r="H49" s="46"/>
      <c r="I49" s="272"/>
      <c r="J49" s="217"/>
      <c r="K49" s="37"/>
      <c r="L49" s="37"/>
      <c r="M49" s="37"/>
      <c r="N49" s="37"/>
      <c r="O49" s="37"/>
      <c r="P49" s="37"/>
      <c r="Q49" s="37"/>
      <c r="R49" s="37"/>
      <c r="S49" s="37"/>
      <c r="T49" s="42"/>
      <c r="U49" s="42"/>
      <c r="V49" s="37"/>
      <c r="W49" s="37"/>
      <c r="X49" s="37"/>
      <c r="Y49" s="37"/>
      <c r="Z49" s="37"/>
      <c r="AA49" s="37"/>
      <c r="AB49" s="37"/>
      <c r="AC49" s="37"/>
      <c r="AD49" s="37"/>
      <c r="AE49" s="345"/>
    </row>
    <row r="50" spans="1:31" ht="12.75">
      <c r="A50" s="229">
        <v>1</v>
      </c>
      <c r="B50" s="191">
        <f t="shared" si="3"/>
        <v>20220040200165</v>
      </c>
      <c r="C50" s="226" t="s">
        <v>124</v>
      </c>
      <c r="D50" s="226"/>
      <c r="E50" s="42"/>
      <c r="F50" s="217"/>
      <c r="G50" s="217"/>
      <c r="H50" s="46"/>
      <c r="I50" s="272"/>
      <c r="J50" s="217"/>
      <c r="K50" s="37"/>
      <c r="L50" s="37"/>
      <c r="M50" s="37"/>
      <c r="N50" s="37"/>
      <c r="O50" s="37"/>
      <c r="P50" s="37"/>
      <c r="Q50" s="37"/>
      <c r="R50" s="37"/>
      <c r="S50" s="37"/>
      <c r="T50" s="42"/>
      <c r="U50" s="42"/>
      <c r="V50" s="37"/>
      <c r="W50" s="37"/>
      <c r="X50" s="37"/>
      <c r="Y50" s="37"/>
      <c r="Z50" s="37"/>
      <c r="AA50" s="37"/>
      <c r="AB50" s="37"/>
      <c r="AC50" s="37"/>
      <c r="AD50" s="37"/>
      <c r="AE50" s="345"/>
    </row>
    <row r="51" spans="1:31" ht="12.75">
      <c r="A51" s="229">
        <v>1</v>
      </c>
      <c r="B51" s="190">
        <f t="shared" si="3"/>
        <v>20220040200166</v>
      </c>
      <c r="C51" s="226" t="s">
        <v>381</v>
      </c>
      <c r="D51" s="226"/>
      <c r="E51" s="42"/>
      <c r="F51" s="217"/>
      <c r="G51" s="217"/>
      <c r="H51" s="46"/>
      <c r="I51" s="272"/>
      <c r="J51" s="217"/>
      <c r="K51" s="37"/>
      <c r="L51" s="37"/>
      <c r="M51" s="37"/>
      <c r="N51" s="37"/>
      <c r="O51" s="37"/>
      <c r="P51" s="37"/>
      <c r="Q51" s="37"/>
      <c r="R51" s="37"/>
      <c r="S51" s="37"/>
      <c r="T51" s="42"/>
      <c r="U51" s="42"/>
      <c r="V51" s="37"/>
      <c r="W51" s="37"/>
      <c r="X51" s="37"/>
      <c r="Y51" s="37"/>
      <c r="Z51" s="37"/>
      <c r="AA51" s="37"/>
      <c r="AB51" s="37"/>
      <c r="AC51" s="37"/>
      <c r="AD51" s="37"/>
      <c r="AE51" s="345"/>
    </row>
    <row r="52" spans="1:31" ht="12.75">
      <c r="A52" s="229">
        <v>1</v>
      </c>
      <c r="B52" s="190">
        <f t="shared" si="3"/>
        <v>20220040200167</v>
      </c>
      <c r="C52" s="226" t="s">
        <v>381</v>
      </c>
      <c r="D52" s="226"/>
      <c r="E52" s="42"/>
      <c r="F52" s="217"/>
      <c r="G52" s="217"/>
      <c r="H52" s="46"/>
      <c r="I52" s="272"/>
      <c r="J52" s="217"/>
      <c r="K52" s="37"/>
      <c r="L52" s="37"/>
      <c r="M52" s="37"/>
      <c r="N52" s="37"/>
      <c r="O52" s="37"/>
      <c r="P52" s="37"/>
      <c r="Q52" s="37"/>
      <c r="R52" s="37"/>
      <c r="S52" s="37"/>
      <c r="T52" s="42"/>
      <c r="U52" s="42"/>
      <c r="V52" s="37"/>
      <c r="W52" s="37"/>
      <c r="X52" s="37"/>
      <c r="Y52" s="37"/>
      <c r="Z52" s="37"/>
      <c r="AA52" s="37"/>
      <c r="AB52" s="37"/>
      <c r="AC52" s="37"/>
      <c r="AD52" s="37"/>
      <c r="AE52" s="345"/>
    </row>
    <row r="53" spans="1:31" ht="12.75">
      <c r="A53" s="229">
        <v>1</v>
      </c>
      <c r="B53" s="190">
        <f t="shared" si="3"/>
        <v>20220040200168</v>
      </c>
      <c r="C53" s="226" t="s">
        <v>381</v>
      </c>
      <c r="D53" s="226"/>
      <c r="E53" s="42"/>
      <c r="F53" s="217"/>
      <c r="G53" s="217"/>
      <c r="H53" s="46"/>
      <c r="I53" s="272"/>
      <c r="J53" s="217"/>
      <c r="K53" s="37"/>
      <c r="L53" s="37"/>
      <c r="M53" s="37"/>
      <c r="N53" s="37"/>
      <c r="O53" s="37"/>
      <c r="P53" s="37"/>
      <c r="Q53" s="37"/>
      <c r="R53" s="37"/>
      <c r="S53" s="37"/>
      <c r="T53" s="42"/>
      <c r="U53" s="42"/>
      <c r="V53" s="37"/>
      <c r="W53" s="37"/>
      <c r="X53" s="37"/>
      <c r="Y53" s="37"/>
      <c r="Z53" s="37"/>
      <c r="AA53" s="37"/>
      <c r="AB53" s="37"/>
      <c r="AC53" s="37"/>
      <c r="AD53" s="37"/>
      <c r="AE53" s="345"/>
    </row>
    <row r="54" spans="1:31" ht="12.75">
      <c r="A54" s="229">
        <v>1</v>
      </c>
      <c r="B54" s="190">
        <f>B53+1</f>
        <v>20220040200169</v>
      </c>
      <c r="C54" s="226" t="s">
        <v>381</v>
      </c>
      <c r="D54" s="226"/>
      <c r="E54" s="42"/>
      <c r="F54" s="217"/>
      <c r="G54" s="217"/>
      <c r="H54" s="46"/>
      <c r="I54" s="272"/>
      <c r="J54" s="217"/>
      <c r="K54" s="37"/>
      <c r="L54" s="37"/>
      <c r="M54" s="37"/>
      <c r="N54" s="37"/>
      <c r="O54" s="37"/>
      <c r="P54" s="37"/>
      <c r="Q54" s="37"/>
      <c r="R54" s="37"/>
      <c r="S54" s="37"/>
      <c r="T54" s="42"/>
      <c r="U54" s="42"/>
      <c r="V54" s="37"/>
      <c r="W54" s="37"/>
      <c r="X54" s="37"/>
      <c r="Y54" s="37"/>
      <c r="Z54" s="37"/>
      <c r="AA54" s="37"/>
      <c r="AB54" s="37"/>
      <c r="AC54" s="37"/>
      <c r="AD54" s="37"/>
      <c r="AE54" s="345"/>
    </row>
    <row r="55" spans="1:31" ht="12.75">
      <c r="A55" s="229"/>
      <c r="B55" s="190"/>
      <c r="C55" s="226"/>
      <c r="D55" s="226"/>
      <c r="E55" s="42"/>
      <c r="F55" s="217"/>
      <c r="G55" s="217"/>
      <c r="H55" s="46"/>
      <c r="I55" s="272"/>
      <c r="J55" s="217"/>
      <c r="K55" s="37"/>
      <c r="L55" s="37"/>
      <c r="M55" s="37"/>
      <c r="N55" s="37"/>
      <c r="O55" s="37"/>
      <c r="P55" s="37"/>
      <c r="Q55" s="37"/>
      <c r="R55" s="37"/>
      <c r="S55" s="37"/>
      <c r="T55" s="42"/>
      <c r="U55" s="42"/>
      <c r="V55" s="37"/>
      <c r="W55" s="37"/>
      <c r="X55" s="37"/>
      <c r="Y55" s="37"/>
      <c r="Z55" s="37"/>
      <c r="AA55" s="37"/>
      <c r="AB55" s="37"/>
      <c r="AC55" s="37"/>
      <c r="AD55" s="37"/>
      <c r="AE55" s="345"/>
    </row>
    <row r="56" spans="1:32" ht="12.75">
      <c r="A56" s="229">
        <v>1</v>
      </c>
      <c r="B56" s="190">
        <v>20220040200178</v>
      </c>
      <c r="C56" s="226" t="s">
        <v>381</v>
      </c>
      <c r="D56" s="226"/>
      <c r="E56" s="42"/>
      <c r="F56" s="217" t="s">
        <v>385</v>
      </c>
      <c r="G56" s="217" t="s">
        <v>381</v>
      </c>
      <c r="H56" s="274" t="s">
        <v>566</v>
      </c>
      <c r="I56" s="272" t="s">
        <v>567</v>
      </c>
      <c r="J56" s="217"/>
      <c r="K56" s="120">
        <v>0.994</v>
      </c>
      <c r="L56" s="120" t="s">
        <v>570</v>
      </c>
      <c r="M56" s="49"/>
      <c r="N56" s="49"/>
      <c r="O56" s="37"/>
      <c r="P56" s="37"/>
      <c r="Q56" s="37"/>
      <c r="R56" s="37"/>
      <c r="S56" s="37"/>
      <c r="T56" s="42"/>
      <c r="U56" s="42"/>
      <c r="V56" s="37">
        <v>1</v>
      </c>
      <c r="W56" s="37">
        <v>0</v>
      </c>
      <c r="X56" s="120">
        <v>1</v>
      </c>
      <c r="Y56" s="37">
        <v>1</v>
      </c>
      <c r="Z56" s="37"/>
      <c r="AA56" s="37"/>
      <c r="AB56" s="37"/>
      <c r="AC56" s="37"/>
      <c r="AD56" s="37"/>
      <c r="AE56" s="345"/>
      <c r="AF56" t="s">
        <v>574</v>
      </c>
    </row>
    <row r="57" spans="1:31" ht="12.75">
      <c r="A57" s="229">
        <v>1</v>
      </c>
      <c r="B57" s="190">
        <v>20220040200179</v>
      </c>
      <c r="C57" s="226" t="s">
        <v>381</v>
      </c>
      <c r="D57" s="226"/>
      <c r="E57" s="42"/>
      <c r="F57" s="217" t="s">
        <v>385</v>
      </c>
      <c r="G57" s="217" t="s">
        <v>381</v>
      </c>
      <c r="H57" s="46"/>
      <c r="I57" s="272"/>
      <c r="J57" s="217"/>
      <c r="K57" s="37"/>
      <c r="L57" s="37"/>
      <c r="M57" s="37"/>
      <c r="N57" s="37"/>
      <c r="O57" s="37"/>
      <c r="P57" s="37"/>
      <c r="Q57" s="37"/>
      <c r="R57" s="37"/>
      <c r="S57" s="37"/>
      <c r="T57" s="42"/>
      <c r="U57" s="42"/>
      <c r="V57" s="37"/>
      <c r="W57" s="37"/>
      <c r="X57" s="37"/>
      <c r="Y57" s="37"/>
      <c r="Z57" s="37"/>
      <c r="AA57" s="37"/>
      <c r="AB57" s="37"/>
      <c r="AC57" s="37"/>
      <c r="AD57" s="37"/>
      <c r="AE57" s="345"/>
    </row>
    <row r="58" spans="1:31" ht="12.75">
      <c r="A58" s="229">
        <v>1</v>
      </c>
      <c r="B58" s="191">
        <v>20220040200180</v>
      </c>
      <c r="C58" s="226" t="s">
        <v>124</v>
      </c>
      <c r="D58" s="226"/>
      <c r="E58" s="296"/>
      <c r="F58" s="222"/>
      <c r="G58" s="222"/>
      <c r="H58" s="297"/>
      <c r="I58" s="297"/>
      <c r="J58" s="222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8"/>
    </row>
    <row r="59" spans="1:31" ht="12.75">
      <c r="A59" s="229">
        <v>1</v>
      </c>
      <c r="B59" s="191">
        <v>20220040200181</v>
      </c>
      <c r="C59" s="226" t="s">
        <v>124</v>
      </c>
      <c r="D59" s="226"/>
      <c r="E59" s="296"/>
      <c r="F59" s="222"/>
      <c r="G59" s="222"/>
      <c r="H59" s="297"/>
      <c r="I59" s="297"/>
      <c r="J59" s="222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8"/>
    </row>
    <row r="60" spans="1:31" ht="12.75">
      <c r="A60" s="229">
        <v>1</v>
      </c>
      <c r="B60" s="191">
        <v>20220040200182</v>
      </c>
      <c r="C60" s="226" t="s">
        <v>124</v>
      </c>
      <c r="D60" s="226"/>
      <c r="E60" s="296"/>
      <c r="F60" s="222"/>
      <c r="G60" s="222"/>
      <c r="H60" s="297"/>
      <c r="I60" s="297"/>
      <c r="J60" s="222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8"/>
    </row>
    <row r="61" spans="1:30" ht="12.75">
      <c r="A61" s="33">
        <v>1</v>
      </c>
      <c r="B61" s="191">
        <v>20220040200183</v>
      </c>
      <c r="C61" s="338" t="s">
        <v>124</v>
      </c>
      <c r="D61" s="273"/>
      <c r="F61" s="212"/>
      <c r="G61" s="212"/>
      <c r="AD61" s="198" t="s">
        <v>363</v>
      </c>
    </row>
    <row r="62" spans="1:7" ht="12.75">
      <c r="A62" s="33">
        <v>1</v>
      </c>
      <c r="B62" s="191">
        <v>20220040200184</v>
      </c>
      <c r="C62" s="338" t="s">
        <v>124</v>
      </c>
      <c r="D62" s="273"/>
      <c r="F62" s="212"/>
      <c r="G62" s="212"/>
    </row>
    <row r="63" spans="1:4" ht="12.75">
      <c r="A63" s="33">
        <v>1</v>
      </c>
      <c r="B63" s="191">
        <v>20220040200185</v>
      </c>
      <c r="C63" s="338"/>
      <c r="D63" s="273"/>
    </row>
    <row r="64" spans="3:4" ht="12.75">
      <c r="C64" s="273"/>
      <c r="D64" s="273"/>
    </row>
  </sheetData>
  <mergeCells count="10">
    <mergeCell ref="AF9:AI9"/>
    <mergeCell ref="AF5:AI5"/>
    <mergeCell ref="B1:H1"/>
    <mergeCell ref="O9:P9"/>
    <mergeCell ref="L3:N3"/>
    <mergeCell ref="L2:N2"/>
    <mergeCell ref="AG2:AI2"/>
    <mergeCell ref="E3:G3"/>
    <mergeCell ref="L4:M4"/>
    <mergeCell ref="C9:D9"/>
  </mergeCells>
  <conditionalFormatting sqref="A12:A19 A21:A45 A47:A60">
    <cfRule type="cellIs" priority="1" dxfId="0" operator="greaterThanOrEqual" stopIfTrue="1">
      <formula>NUM_SIGMAS</formula>
    </cfRule>
  </conditionalFormatting>
  <hyperlinks>
    <hyperlink ref="B1:H1" r:id="rId1" display="SCIPP Production Index"/>
    <hyperlink ref="H41" r:id="rId2" display="P74"/>
    <hyperlink ref="H38" r:id="rId3" display="P78"/>
    <hyperlink ref="H45" r:id="rId4" display="P90"/>
    <hyperlink ref="H24" r:id="rId5" display="P88"/>
    <hyperlink ref="H22" r:id="rId6" display="P94"/>
    <hyperlink ref="H25" r:id="rId7" display="P101"/>
    <hyperlink ref="H16" r:id="rId8" display="P92"/>
    <hyperlink ref="H33" r:id="rId9" display="P69"/>
    <hyperlink ref="H56" r:id="rId10" display="P91"/>
  </hyperlinks>
  <printOptions/>
  <pageMargins left="0.75" right="0.75" top="1" bottom="1" header="0.5" footer="0.5"/>
  <pageSetup fitToHeight="0" fitToWidth="1" horizontalDpi="600" verticalDpi="600" orientation="landscape" scale="48" r:id="rId1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41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44" sqref="T44"/>
    </sheetView>
  </sheetViews>
  <sheetFormatPr defaultColWidth="9.140625" defaultRowHeight="12.75"/>
  <cols>
    <col min="1" max="1" width="22.00390625" style="0" customWidth="1"/>
    <col min="2" max="2" width="9.7109375" style="1" customWidth="1"/>
    <col min="3" max="3" width="9.7109375" style="0" customWidth="1"/>
    <col min="5" max="6" width="10.8515625" style="0" bestFit="1" customWidth="1"/>
    <col min="7" max="7" width="7.57421875" style="0" customWidth="1"/>
    <col min="8" max="8" width="8.57421875" style="0" customWidth="1"/>
    <col min="9" max="9" width="10.7109375" style="0" customWidth="1"/>
    <col min="10" max="10" width="11.00390625" style="0" customWidth="1"/>
    <col min="11" max="11" width="7.7109375" style="0" customWidth="1"/>
    <col min="12" max="12" width="12.00390625" style="0" customWidth="1"/>
    <col min="13" max="13" width="11.28125" style="0" customWidth="1"/>
    <col min="14" max="14" width="12.421875" style="0" customWidth="1"/>
    <col min="15" max="15" width="13.140625" style="0" bestFit="1" customWidth="1"/>
    <col min="16" max="16" width="13.28125" style="0" customWidth="1"/>
  </cols>
  <sheetData>
    <row r="1" spans="1:10" ht="34.5" customHeight="1" thickTop="1">
      <c r="A1" s="177" t="s">
        <v>334</v>
      </c>
      <c r="B1" s="178" t="s">
        <v>224</v>
      </c>
      <c r="C1" s="179" t="s">
        <v>3</v>
      </c>
      <c r="D1" s="179" t="s">
        <v>4</v>
      </c>
      <c r="E1" s="382" t="s">
        <v>400</v>
      </c>
      <c r="F1" s="383"/>
      <c r="G1" s="180" t="s">
        <v>188</v>
      </c>
      <c r="H1" s="180" t="s">
        <v>1</v>
      </c>
      <c r="I1" s="180" t="s">
        <v>2</v>
      </c>
      <c r="J1" s="181" t="s">
        <v>5</v>
      </c>
    </row>
    <row r="2" spans="1:10" ht="12.75">
      <c r="A2" s="165" t="s">
        <v>547</v>
      </c>
      <c r="B2" s="166" t="s">
        <v>190</v>
      </c>
      <c r="C2" s="158">
        <v>0.738</v>
      </c>
      <c r="D2" s="163">
        <v>0.922</v>
      </c>
      <c r="E2" s="161">
        <v>4.5E-07</v>
      </c>
      <c r="F2" s="161">
        <v>3.6E-06</v>
      </c>
      <c r="G2" s="155">
        <v>3</v>
      </c>
      <c r="H2" s="155">
        <v>9</v>
      </c>
      <c r="I2" s="155"/>
      <c r="J2" s="167">
        <f>G2+H2</f>
        <v>12</v>
      </c>
    </row>
    <row r="3" spans="1:10" ht="12.75">
      <c r="A3" s="165" t="s">
        <v>548</v>
      </c>
      <c r="B3" s="166" t="s">
        <v>191</v>
      </c>
      <c r="C3" s="155">
        <v>0.225</v>
      </c>
      <c r="D3" s="157">
        <v>0.266</v>
      </c>
      <c r="E3" s="161">
        <v>1.6E-07</v>
      </c>
      <c r="F3" s="161">
        <v>6.5E-06</v>
      </c>
      <c r="G3" s="155">
        <v>7</v>
      </c>
      <c r="H3" s="155">
        <v>7</v>
      </c>
      <c r="I3" s="155"/>
      <c r="J3" s="167">
        <f>G3+H3</f>
        <v>14</v>
      </c>
    </row>
    <row r="4" spans="1:10" ht="12.75">
      <c r="A4" s="165" t="s">
        <v>549</v>
      </c>
      <c r="B4" s="166" t="s">
        <v>192</v>
      </c>
      <c r="C4" s="155">
        <v>0.256</v>
      </c>
      <c r="D4" s="157">
        <v>0.297</v>
      </c>
      <c r="E4" s="161">
        <v>2.9E-07</v>
      </c>
      <c r="F4" s="161">
        <v>3E-06</v>
      </c>
      <c r="G4" s="155">
        <v>1</v>
      </c>
      <c r="H4" s="155">
        <v>1</v>
      </c>
      <c r="I4" s="155"/>
      <c r="J4" s="167">
        <f>G4+H4</f>
        <v>2</v>
      </c>
    </row>
    <row r="5" spans="1:10" ht="12.75">
      <c r="A5" s="165" t="s">
        <v>6</v>
      </c>
      <c r="B5" s="168" t="s">
        <v>193</v>
      </c>
      <c r="C5" s="156">
        <v>0.748</v>
      </c>
      <c r="D5" s="156">
        <v>0.861</v>
      </c>
      <c r="E5" s="161">
        <v>7.2E-07</v>
      </c>
      <c r="F5" s="161">
        <v>7.1E-06</v>
      </c>
      <c r="G5" s="155">
        <v>1</v>
      </c>
      <c r="H5" s="155">
        <v>21</v>
      </c>
      <c r="I5" s="155">
        <v>9</v>
      </c>
      <c r="J5" s="167">
        <f>G5+I5</f>
        <v>10</v>
      </c>
    </row>
    <row r="6" spans="1:10" ht="12.75">
      <c r="A6" s="165" t="s">
        <v>7</v>
      </c>
      <c r="B6" s="168" t="s">
        <v>194</v>
      </c>
      <c r="C6" s="155">
        <v>0.277</v>
      </c>
      <c r="D6" s="155">
        <v>0.318</v>
      </c>
      <c r="E6" s="161">
        <v>9.2E-07</v>
      </c>
      <c r="F6" s="161">
        <v>3.2E-06</v>
      </c>
      <c r="G6" s="155">
        <v>0</v>
      </c>
      <c r="H6" s="155">
        <v>16</v>
      </c>
      <c r="I6" s="155">
        <v>14</v>
      </c>
      <c r="J6" s="167">
        <f>G6+I6</f>
        <v>14</v>
      </c>
    </row>
    <row r="7" spans="1:10" ht="12.75">
      <c r="A7" s="165" t="s">
        <v>9</v>
      </c>
      <c r="B7" s="168" t="s">
        <v>195</v>
      </c>
      <c r="C7" s="155">
        <v>0.625</v>
      </c>
      <c r="D7" s="155">
        <v>0.707</v>
      </c>
      <c r="E7" s="161">
        <v>8.1E-07</v>
      </c>
      <c r="F7" s="161">
        <v>2.3E-05</v>
      </c>
      <c r="G7" s="155">
        <v>0</v>
      </c>
      <c r="H7" s="155">
        <v>16</v>
      </c>
      <c r="I7" s="155">
        <v>8</v>
      </c>
      <c r="J7" s="167">
        <f aca="true" t="shared" si="0" ref="J7:J13">G7+I7</f>
        <v>8</v>
      </c>
    </row>
    <row r="8" spans="1:10" ht="12.75">
      <c r="A8" s="169" t="s">
        <v>10</v>
      </c>
      <c r="B8" s="168" t="s">
        <v>256</v>
      </c>
      <c r="C8" s="157">
        <v>0.297</v>
      </c>
      <c r="D8" s="157">
        <v>0.369</v>
      </c>
      <c r="E8" s="162">
        <v>7.3E-07</v>
      </c>
      <c r="F8" s="162">
        <v>3.1E-05</v>
      </c>
      <c r="G8" s="157">
        <v>1</v>
      </c>
      <c r="H8" s="157">
        <v>21</v>
      </c>
      <c r="I8" s="157">
        <v>11</v>
      </c>
      <c r="J8" s="167">
        <f t="shared" si="0"/>
        <v>12</v>
      </c>
    </row>
    <row r="9" spans="1:10" ht="12.75">
      <c r="A9" s="165" t="s">
        <v>11</v>
      </c>
      <c r="B9" s="168" t="s">
        <v>196</v>
      </c>
      <c r="C9" s="155">
        <v>0.236</v>
      </c>
      <c r="D9" s="155">
        <v>0.266</v>
      </c>
      <c r="E9" s="161">
        <v>1.7E-07</v>
      </c>
      <c r="F9" s="161">
        <v>9.8E-06</v>
      </c>
      <c r="G9" s="155">
        <v>0</v>
      </c>
      <c r="H9" s="155">
        <v>20</v>
      </c>
      <c r="I9" s="155">
        <v>10</v>
      </c>
      <c r="J9" s="167">
        <f t="shared" si="0"/>
        <v>10</v>
      </c>
    </row>
    <row r="10" spans="1:10" ht="12.75">
      <c r="A10" s="165" t="s">
        <v>12</v>
      </c>
      <c r="B10" s="168" t="s">
        <v>225</v>
      </c>
      <c r="C10" s="154">
        <v>0.41</v>
      </c>
      <c r="D10" s="155">
        <v>0.482</v>
      </c>
      <c r="E10" s="161">
        <v>7.6E-07</v>
      </c>
      <c r="F10" s="161">
        <v>1.1E-05</v>
      </c>
      <c r="G10" s="155">
        <v>1</v>
      </c>
      <c r="H10" s="155">
        <v>14</v>
      </c>
      <c r="I10" s="155">
        <v>4</v>
      </c>
      <c r="J10" s="167">
        <f t="shared" si="0"/>
        <v>5</v>
      </c>
    </row>
    <row r="11" spans="1:10" ht="12.75">
      <c r="A11" s="165" t="s">
        <v>13</v>
      </c>
      <c r="B11" s="168" t="s">
        <v>250</v>
      </c>
      <c r="C11" s="155">
        <v>0.4</v>
      </c>
      <c r="D11" s="155">
        <v>0.502</v>
      </c>
      <c r="E11" s="161">
        <v>5.2E-07</v>
      </c>
      <c r="F11" s="161">
        <v>4.3E-06</v>
      </c>
      <c r="G11" s="155">
        <v>0</v>
      </c>
      <c r="H11" s="155">
        <v>22</v>
      </c>
      <c r="I11" s="155">
        <v>11</v>
      </c>
      <c r="J11" s="167">
        <f t="shared" si="0"/>
        <v>11</v>
      </c>
    </row>
    <row r="12" spans="1:10" ht="12.75">
      <c r="A12" s="165" t="s">
        <v>15</v>
      </c>
      <c r="B12" s="168" t="s">
        <v>251</v>
      </c>
      <c r="C12" s="155">
        <v>0.256</v>
      </c>
      <c r="D12" s="155">
        <v>0.287</v>
      </c>
      <c r="E12" s="161">
        <v>6.3E-07</v>
      </c>
      <c r="F12" s="161">
        <v>5.5E-06</v>
      </c>
      <c r="G12" s="155">
        <v>2</v>
      </c>
      <c r="H12" s="155">
        <v>9</v>
      </c>
      <c r="I12" s="155">
        <v>5</v>
      </c>
      <c r="J12" s="167">
        <f t="shared" si="0"/>
        <v>7</v>
      </c>
    </row>
    <row r="13" spans="1:10" ht="12.75">
      <c r="A13" s="165" t="s">
        <v>16</v>
      </c>
      <c r="B13" s="168" t="s">
        <v>284</v>
      </c>
      <c r="C13" s="164">
        <v>0.41</v>
      </c>
      <c r="D13" s="155">
        <v>0.461</v>
      </c>
      <c r="E13" s="161">
        <v>1.4E-07</v>
      </c>
      <c r="F13" s="161">
        <v>3.8E-06</v>
      </c>
      <c r="G13" s="155">
        <v>0</v>
      </c>
      <c r="H13" s="155">
        <v>22</v>
      </c>
      <c r="I13" s="155">
        <v>12</v>
      </c>
      <c r="J13" s="167">
        <f t="shared" si="0"/>
        <v>12</v>
      </c>
    </row>
    <row r="14" spans="1:10" ht="12.75">
      <c r="A14" s="165" t="s">
        <v>19</v>
      </c>
      <c r="B14" s="168" t="s">
        <v>255</v>
      </c>
      <c r="C14" s="154">
        <v>0.338</v>
      </c>
      <c r="D14" s="155">
        <v>0.471</v>
      </c>
      <c r="E14" s="161">
        <v>1.5E-06</v>
      </c>
      <c r="F14" s="161">
        <v>4.5E-06</v>
      </c>
      <c r="G14" s="155">
        <v>3</v>
      </c>
      <c r="H14" s="155">
        <v>20</v>
      </c>
      <c r="I14" s="155">
        <v>10</v>
      </c>
      <c r="J14" s="167">
        <f>G14+I14</f>
        <v>13</v>
      </c>
    </row>
    <row r="15" spans="1:10" ht="12.75">
      <c r="A15" s="165" t="s">
        <v>23</v>
      </c>
      <c r="B15" s="166" t="s">
        <v>335</v>
      </c>
      <c r="C15" s="156">
        <v>0.174</v>
      </c>
      <c r="D15" s="156">
        <v>2.265</v>
      </c>
      <c r="E15" s="161">
        <v>1.6E-06</v>
      </c>
      <c r="F15" s="161">
        <v>1.2E-05</v>
      </c>
      <c r="G15" s="155">
        <v>3</v>
      </c>
      <c r="H15" s="155">
        <v>1</v>
      </c>
      <c r="I15" s="155"/>
      <c r="J15" s="167">
        <v>4</v>
      </c>
    </row>
    <row r="16" spans="1:10" ht="12.75">
      <c r="A16" s="165" t="s">
        <v>24</v>
      </c>
      <c r="B16" s="166" t="s">
        <v>160</v>
      </c>
      <c r="C16" s="157">
        <v>0.4</v>
      </c>
      <c r="D16" s="157">
        <v>0.461</v>
      </c>
      <c r="E16" s="162">
        <v>5.5E-08</v>
      </c>
      <c r="F16" s="162">
        <v>8.4E-06</v>
      </c>
      <c r="G16" s="155">
        <v>0</v>
      </c>
      <c r="H16" s="155">
        <v>4</v>
      </c>
      <c r="I16" s="155"/>
      <c r="J16" s="167">
        <v>4</v>
      </c>
    </row>
    <row r="17" spans="1:10" ht="12.75">
      <c r="A17" s="165" t="s">
        <v>34</v>
      </c>
      <c r="B17" s="166" t="s">
        <v>480</v>
      </c>
      <c r="C17" s="157">
        <v>0.215</v>
      </c>
      <c r="D17" s="157">
        <v>0.246</v>
      </c>
      <c r="E17" s="162">
        <v>1.2E-06</v>
      </c>
      <c r="F17" s="162">
        <v>1.6E-05</v>
      </c>
      <c r="G17" s="155">
        <v>0</v>
      </c>
      <c r="H17" s="155">
        <v>0</v>
      </c>
      <c r="I17" s="155"/>
      <c r="J17" s="167">
        <v>0</v>
      </c>
    </row>
    <row r="18" spans="1:10" ht="12.75">
      <c r="A18" s="165" t="s">
        <v>35</v>
      </c>
      <c r="B18" s="166" t="s">
        <v>310</v>
      </c>
      <c r="C18" s="155">
        <v>0.205</v>
      </c>
      <c r="D18" s="155">
        <v>0.246</v>
      </c>
      <c r="E18" s="161">
        <v>1.6E-05</v>
      </c>
      <c r="F18" s="161">
        <v>6.9E-05</v>
      </c>
      <c r="G18" s="155">
        <v>0</v>
      </c>
      <c r="H18" s="155">
        <v>0</v>
      </c>
      <c r="I18" s="155"/>
      <c r="J18" s="167">
        <v>0</v>
      </c>
    </row>
    <row r="19" spans="1:10" ht="12.75">
      <c r="A19" s="165" t="s">
        <v>37</v>
      </c>
      <c r="B19" s="166" t="s">
        <v>131</v>
      </c>
      <c r="C19" s="156">
        <v>1.302</v>
      </c>
      <c r="D19" s="156">
        <v>6.888</v>
      </c>
      <c r="E19" s="161">
        <v>2E-06</v>
      </c>
      <c r="F19" s="161">
        <v>4.4E-05</v>
      </c>
      <c r="G19" s="155">
        <v>4</v>
      </c>
      <c r="H19" s="155">
        <v>0</v>
      </c>
      <c r="I19" s="155"/>
      <c r="J19" s="167">
        <v>4</v>
      </c>
    </row>
    <row r="20" spans="1:10" ht="12.75">
      <c r="A20" s="165" t="s">
        <v>38</v>
      </c>
      <c r="B20" s="166" t="s">
        <v>132</v>
      </c>
      <c r="C20" s="155">
        <v>0.225</v>
      </c>
      <c r="D20" s="155">
        <v>0.266</v>
      </c>
      <c r="E20" s="161">
        <v>3.6E-06</v>
      </c>
      <c r="F20" s="161">
        <v>2.8E-05</v>
      </c>
      <c r="G20" s="155">
        <v>0</v>
      </c>
      <c r="H20" s="155">
        <v>1</v>
      </c>
      <c r="I20" s="155"/>
      <c r="J20" s="167">
        <v>1</v>
      </c>
    </row>
    <row r="21" spans="1:10" ht="12.75">
      <c r="A21" s="165" t="s">
        <v>39</v>
      </c>
      <c r="B21" s="166" t="s">
        <v>321</v>
      </c>
      <c r="C21" s="155">
        <v>0.338</v>
      </c>
      <c r="D21" s="155">
        <v>0.369</v>
      </c>
      <c r="E21" s="161">
        <v>3.1E-06</v>
      </c>
      <c r="F21" s="161">
        <v>2.6E-05</v>
      </c>
      <c r="G21" s="155">
        <v>0</v>
      </c>
      <c r="H21" s="155">
        <v>0</v>
      </c>
      <c r="I21" s="155"/>
      <c r="J21" s="167">
        <v>0</v>
      </c>
    </row>
    <row r="22" spans="1:10" ht="12.75">
      <c r="A22" s="165" t="s">
        <v>40</v>
      </c>
      <c r="B22" s="166" t="s">
        <v>489</v>
      </c>
      <c r="C22" s="155">
        <v>0.215</v>
      </c>
      <c r="D22" s="155">
        <v>0.266</v>
      </c>
      <c r="E22" s="161">
        <v>1.1E-06</v>
      </c>
      <c r="F22" s="161">
        <v>2.8E-05</v>
      </c>
      <c r="G22" s="155">
        <v>2</v>
      </c>
      <c r="H22" s="155">
        <v>1</v>
      </c>
      <c r="I22" s="155"/>
      <c r="J22" s="167">
        <v>3</v>
      </c>
    </row>
    <row r="23" spans="1:10" ht="12.75">
      <c r="A23" s="165" t="s">
        <v>42</v>
      </c>
      <c r="B23" s="166" t="s">
        <v>143</v>
      </c>
      <c r="C23" s="155">
        <v>0.215</v>
      </c>
      <c r="D23" s="155">
        <v>0.266</v>
      </c>
      <c r="E23" s="161">
        <v>3E-06</v>
      </c>
      <c r="F23" s="161">
        <v>2E-05</v>
      </c>
      <c r="G23" s="155">
        <v>0</v>
      </c>
      <c r="H23" s="155">
        <v>0</v>
      </c>
      <c r="I23" s="155"/>
      <c r="J23" s="167">
        <v>0</v>
      </c>
    </row>
    <row r="24" spans="1:10" ht="12.75">
      <c r="A24" s="165" t="s">
        <v>45</v>
      </c>
      <c r="B24" s="168" t="s">
        <v>283</v>
      </c>
      <c r="C24" s="158">
        <v>0.379</v>
      </c>
      <c r="D24" s="158">
        <v>0.451</v>
      </c>
      <c r="E24" s="161">
        <v>2E-07</v>
      </c>
      <c r="F24" s="161">
        <v>2E-05</v>
      </c>
      <c r="G24" s="155">
        <v>0</v>
      </c>
      <c r="H24" s="155">
        <v>6</v>
      </c>
      <c r="I24" s="155">
        <v>2</v>
      </c>
      <c r="J24" s="167">
        <f>G24+I24</f>
        <v>2</v>
      </c>
    </row>
    <row r="25" spans="1:10" ht="12.75">
      <c r="A25" s="165" t="s">
        <v>46</v>
      </c>
      <c r="B25" s="166" t="s">
        <v>308</v>
      </c>
      <c r="C25" s="155">
        <v>0.174</v>
      </c>
      <c r="D25" s="155">
        <v>0.225</v>
      </c>
      <c r="E25" s="161">
        <v>9.7E-06</v>
      </c>
      <c r="F25" s="161">
        <v>0.0001</v>
      </c>
      <c r="G25" s="155">
        <v>3</v>
      </c>
      <c r="H25" s="155">
        <v>4</v>
      </c>
      <c r="I25" s="155"/>
      <c r="J25" s="167">
        <f>G25+H25</f>
        <v>7</v>
      </c>
    </row>
    <row r="26" spans="1:10" ht="12.75">
      <c r="A26" s="170" t="s">
        <v>48</v>
      </c>
      <c r="B26" s="166" t="s">
        <v>313</v>
      </c>
      <c r="C26" s="155">
        <v>0.215</v>
      </c>
      <c r="D26" s="155">
        <v>0.246</v>
      </c>
      <c r="E26" s="161">
        <v>1.1E-05</v>
      </c>
      <c r="F26" s="161">
        <v>5.9E-05</v>
      </c>
      <c r="G26" s="155">
        <v>0</v>
      </c>
      <c r="H26" s="155">
        <v>0</v>
      </c>
      <c r="I26" s="155"/>
      <c r="J26" s="167">
        <f>G26+H26</f>
        <v>0</v>
      </c>
    </row>
    <row r="27" spans="1:10" ht="12.75">
      <c r="A27" s="170" t="s">
        <v>49</v>
      </c>
      <c r="B27" s="166" t="s">
        <v>409</v>
      </c>
      <c r="C27" s="159">
        <v>0.543</v>
      </c>
      <c r="D27" s="159">
        <v>0.738</v>
      </c>
      <c r="E27" s="161">
        <v>2.5E-06</v>
      </c>
      <c r="F27" s="161">
        <v>1.9E-05</v>
      </c>
      <c r="G27" s="155">
        <v>4</v>
      </c>
      <c r="H27" s="159">
        <v>0</v>
      </c>
      <c r="I27" s="159"/>
      <c r="J27" s="167">
        <f>G27+H27</f>
        <v>4</v>
      </c>
    </row>
    <row r="28" spans="1:10" ht="12.75">
      <c r="A28" s="170">
        <v>20220040200042</v>
      </c>
      <c r="B28" s="166" t="s">
        <v>161</v>
      </c>
      <c r="C28" s="158">
        <v>0.174</v>
      </c>
      <c r="D28" s="158">
        <v>0.225</v>
      </c>
      <c r="E28" s="161">
        <v>1.5E-06</v>
      </c>
      <c r="F28" s="161">
        <v>9.6E-06</v>
      </c>
      <c r="G28" s="155">
        <v>2</v>
      </c>
      <c r="H28" s="155">
        <v>0</v>
      </c>
      <c r="I28" s="155"/>
      <c r="J28" s="167">
        <v>2</v>
      </c>
    </row>
    <row r="29" spans="1:10" ht="12.75">
      <c r="A29" s="170">
        <v>20220040200043</v>
      </c>
      <c r="B29" s="166" t="s">
        <v>249</v>
      </c>
      <c r="C29" s="155">
        <v>0.246</v>
      </c>
      <c r="D29" s="155">
        <v>0.359</v>
      </c>
      <c r="E29" s="161">
        <v>1.7E-06</v>
      </c>
      <c r="F29" s="161">
        <v>1.2E-05</v>
      </c>
      <c r="G29" s="155">
        <v>1</v>
      </c>
      <c r="H29" s="155">
        <v>2</v>
      </c>
      <c r="I29" s="155"/>
      <c r="J29" s="167">
        <v>3</v>
      </c>
    </row>
    <row r="30" spans="1:10" ht="12.75">
      <c r="A30" s="170">
        <v>20220040200044</v>
      </c>
      <c r="B30" s="166" t="s">
        <v>479</v>
      </c>
      <c r="C30" s="155">
        <v>0.225</v>
      </c>
      <c r="D30" s="155">
        <v>0.256</v>
      </c>
      <c r="E30" s="161">
        <v>3.1E-06</v>
      </c>
      <c r="F30" s="161">
        <v>2E-05</v>
      </c>
      <c r="G30" s="155">
        <v>0</v>
      </c>
      <c r="H30" s="155">
        <v>0</v>
      </c>
      <c r="I30" s="155"/>
      <c r="J30" s="167">
        <v>0</v>
      </c>
    </row>
    <row r="31" spans="1:10" ht="12.75">
      <c r="A31" s="170">
        <v>20220040200045</v>
      </c>
      <c r="B31" s="166" t="s">
        <v>322</v>
      </c>
      <c r="C31" s="155">
        <v>0.287</v>
      </c>
      <c r="D31" s="155">
        <v>0.238</v>
      </c>
      <c r="E31" s="161">
        <v>4.6E-06</v>
      </c>
      <c r="F31" s="161">
        <v>1.3E-05</v>
      </c>
      <c r="G31" s="155">
        <v>0</v>
      </c>
      <c r="H31" s="155">
        <v>0</v>
      </c>
      <c r="I31" s="155"/>
      <c r="J31" s="167">
        <v>0</v>
      </c>
    </row>
    <row r="32" spans="1:10" ht="12.75">
      <c r="A32" s="170">
        <v>20220040200049</v>
      </c>
      <c r="B32" s="166" t="s">
        <v>323</v>
      </c>
      <c r="C32" s="155">
        <v>0.297</v>
      </c>
      <c r="D32" s="155">
        <v>0.348</v>
      </c>
      <c r="E32" s="161">
        <v>6.4E-07</v>
      </c>
      <c r="F32" s="161">
        <v>4.5E-06</v>
      </c>
      <c r="G32" s="155">
        <v>0</v>
      </c>
      <c r="H32" s="155">
        <v>0</v>
      </c>
      <c r="I32" s="155"/>
      <c r="J32" s="167">
        <v>0</v>
      </c>
    </row>
    <row r="33" spans="1:10" ht="12.75">
      <c r="A33" s="170">
        <v>20220040200051</v>
      </c>
      <c r="B33" s="166" t="s">
        <v>324</v>
      </c>
      <c r="C33" s="155">
        <v>0.307</v>
      </c>
      <c r="D33" s="155">
        <v>0.348</v>
      </c>
      <c r="E33" s="161">
        <v>1.8E-06</v>
      </c>
      <c r="F33" s="161">
        <v>2.7E-05</v>
      </c>
      <c r="G33" s="155">
        <v>0</v>
      </c>
      <c r="H33" s="155">
        <v>3</v>
      </c>
      <c r="I33" s="155"/>
      <c r="J33" s="167">
        <v>3</v>
      </c>
    </row>
    <row r="34" spans="1:10" ht="12.75">
      <c r="A34" s="170">
        <v>20220040200053</v>
      </c>
      <c r="B34" s="166" t="s">
        <v>142</v>
      </c>
      <c r="C34" s="155">
        <v>0.256</v>
      </c>
      <c r="D34" s="155">
        <v>0.277</v>
      </c>
      <c r="E34" s="161">
        <v>9.1E-07</v>
      </c>
      <c r="F34" s="161">
        <v>1.2E-05</v>
      </c>
      <c r="G34" s="155">
        <v>0</v>
      </c>
      <c r="H34" s="155">
        <v>0</v>
      </c>
      <c r="I34" s="155"/>
      <c r="J34" s="167">
        <v>0</v>
      </c>
    </row>
    <row r="35" spans="1:10" ht="12.75">
      <c r="A35" s="170">
        <v>20220040200061</v>
      </c>
      <c r="B35" s="166" t="s">
        <v>325</v>
      </c>
      <c r="C35" s="155">
        <v>0.277</v>
      </c>
      <c r="D35" s="155">
        <v>0.318</v>
      </c>
      <c r="E35" s="161">
        <v>2.7E-06</v>
      </c>
      <c r="F35" s="161">
        <v>1.4E-05</v>
      </c>
      <c r="G35" s="155">
        <v>0</v>
      </c>
      <c r="H35" s="155">
        <v>0</v>
      </c>
      <c r="I35" s="155"/>
      <c r="J35" s="167">
        <f>G35+H35</f>
        <v>0</v>
      </c>
    </row>
    <row r="36" spans="1:10" ht="12.75">
      <c r="A36" s="170">
        <v>20220040200062</v>
      </c>
      <c r="B36" s="166" t="s">
        <v>128</v>
      </c>
      <c r="C36" s="155">
        <v>0.215</v>
      </c>
      <c r="D36" s="155">
        <v>0.266</v>
      </c>
      <c r="E36" s="161">
        <v>1.2E-06</v>
      </c>
      <c r="F36" s="161">
        <v>1.4E-05</v>
      </c>
      <c r="G36" s="155">
        <v>0</v>
      </c>
      <c r="H36" s="155">
        <v>0</v>
      </c>
      <c r="I36" s="155"/>
      <c r="J36" s="167">
        <v>1</v>
      </c>
    </row>
    <row r="37" spans="1:10" ht="12.75">
      <c r="A37" s="170">
        <v>20220040200063</v>
      </c>
      <c r="B37" s="166" t="s">
        <v>243</v>
      </c>
      <c r="C37" s="155">
        <v>0.266</v>
      </c>
      <c r="D37" s="155">
        <v>0.297</v>
      </c>
      <c r="E37" s="161">
        <v>1.2E-06</v>
      </c>
      <c r="F37" s="161">
        <v>7.1E-06</v>
      </c>
      <c r="G37" s="155">
        <v>0</v>
      </c>
      <c r="H37" s="155">
        <v>0</v>
      </c>
      <c r="I37" s="155"/>
      <c r="J37" s="167">
        <f>G37+H37</f>
        <v>0</v>
      </c>
    </row>
    <row r="38" spans="1:10" ht="12.75">
      <c r="A38" s="170">
        <v>20220040200065</v>
      </c>
      <c r="B38" s="166" t="s">
        <v>129</v>
      </c>
      <c r="C38" s="155">
        <v>0.215</v>
      </c>
      <c r="D38" s="155">
        <v>0.246</v>
      </c>
      <c r="E38" s="161">
        <v>5.9E-07</v>
      </c>
      <c r="F38" s="161">
        <v>1.9E-06</v>
      </c>
      <c r="G38" s="155">
        <v>0</v>
      </c>
      <c r="H38" s="159">
        <v>0</v>
      </c>
      <c r="I38" s="159"/>
      <c r="J38" s="167">
        <v>1</v>
      </c>
    </row>
    <row r="39" spans="1:10" ht="12.75">
      <c r="A39" s="170">
        <v>20220040200069</v>
      </c>
      <c r="B39" s="166" t="s">
        <v>127</v>
      </c>
      <c r="C39" s="155">
        <v>0.246</v>
      </c>
      <c r="D39" s="155">
        <v>0.287</v>
      </c>
      <c r="E39" s="161">
        <v>1.7E-05</v>
      </c>
      <c r="F39" s="161">
        <v>6.3E-05</v>
      </c>
      <c r="G39" s="155">
        <v>0</v>
      </c>
      <c r="H39" s="159">
        <v>0</v>
      </c>
      <c r="I39" s="159"/>
      <c r="J39" s="167">
        <v>0</v>
      </c>
    </row>
    <row r="40" spans="1:10" ht="12.75">
      <c r="A40" s="170">
        <v>20220040200070</v>
      </c>
      <c r="B40" s="166" t="s">
        <v>399</v>
      </c>
      <c r="C40" s="160">
        <v>0.205</v>
      </c>
      <c r="D40" s="160">
        <v>0.246</v>
      </c>
      <c r="E40" s="161">
        <v>7.3E-06</v>
      </c>
      <c r="F40" s="161">
        <v>2.6E-05</v>
      </c>
      <c r="G40" s="155">
        <v>0</v>
      </c>
      <c r="H40" s="159">
        <v>0</v>
      </c>
      <c r="I40" s="159"/>
      <c r="J40" s="167">
        <f>G40+H40</f>
        <v>0</v>
      </c>
    </row>
    <row r="41" spans="1:10" ht="13.5" thickBot="1">
      <c r="A41" s="171">
        <v>20220040200071</v>
      </c>
      <c r="B41" s="172" t="s">
        <v>307</v>
      </c>
      <c r="C41" s="173">
        <v>0.225</v>
      </c>
      <c r="D41" s="173">
        <v>0.256</v>
      </c>
      <c r="E41" s="174">
        <v>3.4E-06</v>
      </c>
      <c r="F41" s="174">
        <v>9.6E-06</v>
      </c>
      <c r="G41" s="173">
        <v>0</v>
      </c>
      <c r="H41" s="175">
        <v>0</v>
      </c>
      <c r="I41" s="175"/>
      <c r="J41" s="176">
        <v>0</v>
      </c>
    </row>
    <row r="42" ht="13.5" thickTop="1"/>
  </sheetData>
  <mergeCells count="1">
    <mergeCell ref="E1:F1"/>
  </mergeCells>
  <printOptions/>
  <pageMargins left="0.75" right="0.75" top="1" bottom="1" header="0.5" footer="0.5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A31"/>
  <sheetViews>
    <sheetView zoomScale="75" zoomScaleNormal="75" workbookViewId="0" topLeftCell="A22">
      <selection activeCell="G82" sqref="G82"/>
    </sheetView>
  </sheetViews>
  <sheetFormatPr defaultColWidth="9.140625" defaultRowHeight="12.75"/>
  <cols>
    <col min="48" max="48" width="8.28125" style="0" customWidth="1"/>
    <col min="49" max="49" width="8.7109375" style="0" customWidth="1"/>
    <col min="50" max="50" width="9.00390625" style="0" customWidth="1"/>
    <col min="52" max="52" width="9.28125" style="0" customWidth="1"/>
    <col min="53" max="53" width="10.00390625" style="0" customWidth="1"/>
  </cols>
  <sheetData>
    <row r="2" spans="2:53" ht="12.75">
      <c r="B2" t="s">
        <v>434</v>
      </c>
      <c r="C2" t="s">
        <v>433</v>
      </c>
      <c r="D2" t="s">
        <v>434</v>
      </c>
      <c r="E2" t="s">
        <v>434</v>
      </c>
      <c r="F2" t="s">
        <v>433</v>
      </c>
      <c r="G2" t="s">
        <v>433</v>
      </c>
      <c r="H2" t="s">
        <v>433</v>
      </c>
      <c r="I2" t="s">
        <v>434</v>
      </c>
      <c r="J2" t="s">
        <v>434</v>
      </c>
      <c r="K2" t="s">
        <v>434</v>
      </c>
      <c r="L2" t="s">
        <v>434</v>
      </c>
      <c r="M2" t="s">
        <v>434</v>
      </c>
      <c r="N2" t="s">
        <v>433</v>
      </c>
      <c r="O2" t="s">
        <v>433</v>
      </c>
      <c r="P2" t="s">
        <v>433</v>
      </c>
      <c r="Q2" t="s">
        <v>482</v>
      </c>
      <c r="R2" t="s">
        <v>434</v>
      </c>
      <c r="S2" t="s">
        <v>434</v>
      </c>
      <c r="U2" t="s">
        <v>434</v>
      </c>
      <c r="V2" t="s">
        <v>495</v>
      </c>
      <c r="W2" t="s">
        <v>494</v>
      </c>
      <c r="X2" t="s">
        <v>350</v>
      </c>
      <c r="Y2" t="s">
        <v>434</v>
      </c>
      <c r="Z2" t="s">
        <v>433</v>
      </c>
      <c r="AA2" t="s">
        <v>434</v>
      </c>
      <c r="AB2" t="s">
        <v>434</v>
      </c>
      <c r="AD2" t="s">
        <v>434</v>
      </c>
      <c r="AE2" t="s">
        <v>494</v>
      </c>
      <c r="AF2" t="s">
        <v>495</v>
      </c>
      <c r="AG2" t="s">
        <v>495</v>
      </c>
      <c r="AH2" t="s">
        <v>494</v>
      </c>
      <c r="AI2" t="s">
        <v>350</v>
      </c>
      <c r="AJ2" t="s">
        <v>482</v>
      </c>
      <c r="AK2" t="s">
        <v>494</v>
      </c>
      <c r="AM2" t="s">
        <v>350</v>
      </c>
      <c r="AN2" t="s">
        <v>350</v>
      </c>
      <c r="AO2" t="s">
        <v>482</v>
      </c>
      <c r="AP2" t="s">
        <v>494</v>
      </c>
      <c r="AQ2" t="s">
        <v>494</v>
      </c>
      <c r="AR2" t="s">
        <v>494</v>
      </c>
      <c r="AS2" t="s">
        <v>482</v>
      </c>
      <c r="AT2" t="s">
        <v>482</v>
      </c>
      <c r="AU2" t="s">
        <v>482</v>
      </c>
      <c r="AV2" t="s">
        <v>350</v>
      </c>
      <c r="AW2" t="s">
        <v>350</v>
      </c>
      <c r="AX2" t="s">
        <v>350</v>
      </c>
      <c r="AY2" t="s">
        <v>482</v>
      </c>
      <c r="AZ2" t="s">
        <v>350</v>
      </c>
      <c r="BA2" t="s">
        <v>350</v>
      </c>
    </row>
    <row r="3" spans="2:51" ht="12.75">
      <c r="B3" s="122" t="s">
        <v>427</v>
      </c>
      <c r="C3" s="122" t="s">
        <v>426</v>
      </c>
      <c r="D3" s="122" t="s">
        <v>435</v>
      </c>
      <c r="E3" s="122" t="s">
        <v>496</v>
      </c>
      <c r="F3" s="122" t="s">
        <v>428</v>
      </c>
      <c r="G3" s="122" t="s">
        <v>429</v>
      </c>
      <c r="H3" s="122" t="s">
        <v>430</v>
      </c>
      <c r="I3" s="122" t="s">
        <v>436</v>
      </c>
      <c r="J3" s="122" t="s">
        <v>437</v>
      </c>
      <c r="K3" s="122" t="s">
        <v>438</v>
      </c>
      <c r="L3" s="122" t="s">
        <v>438</v>
      </c>
      <c r="M3" s="122" t="s">
        <v>311</v>
      </c>
      <c r="N3" s="122" t="s">
        <v>430</v>
      </c>
      <c r="O3" s="122" t="s">
        <v>431</v>
      </c>
      <c r="P3" s="122" t="s">
        <v>432</v>
      </c>
      <c r="Q3" s="122" t="s">
        <v>483</v>
      </c>
      <c r="R3" t="s">
        <v>481</v>
      </c>
      <c r="S3" t="s">
        <v>312</v>
      </c>
      <c r="T3" t="s">
        <v>497</v>
      </c>
      <c r="U3" t="s">
        <v>230</v>
      </c>
      <c r="V3" t="s">
        <v>499</v>
      </c>
      <c r="W3" t="s">
        <v>502</v>
      </c>
      <c r="X3" t="s">
        <v>227</v>
      </c>
      <c r="Y3" s="123" t="s">
        <v>231</v>
      </c>
      <c r="Z3" t="s">
        <v>28</v>
      </c>
      <c r="AA3" s="122" t="s">
        <v>232</v>
      </c>
      <c r="AB3" t="s">
        <v>233</v>
      </c>
      <c r="AC3" t="s">
        <v>31</v>
      </c>
      <c r="AD3" t="s">
        <v>240</v>
      </c>
      <c r="AE3" t="s">
        <v>481</v>
      </c>
      <c r="AF3" t="s">
        <v>498</v>
      </c>
      <c r="AG3" t="s">
        <v>499</v>
      </c>
      <c r="AH3" t="s">
        <v>500</v>
      </c>
      <c r="AI3" t="s">
        <v>227</v>
      </c>
      <c r="AJ3" t="s">
        <v>484</v>
      </c>
      <c r="AK3" t="s">
        <v>501</v>
      </c>
      <c r="AL3" s="152" t="s">
        <v>228</v>
      </c>
      <c r="AM3" t="s">
        <v>227</v>
      </c>
      <c r="AN3" s="152" t="s">
        <v>228</v>
      </c>
      <c r="AO3" s="152" t="s">
        <v>485</v>
      </c>
      <c r="AP3" s="152">
        <v>37736.48125</v>
      </c>
      <c r="AQ3" s="152">
        <v>37739.584027777775</v>
      </c>
      <c r="AR3" s="152" t="s">
        <v>337</v>
      </c>
      <c r="AS3" s="152" t="s">
        <v>486</v>
      </c>
      <c r="AT3" s="152" t="s">
        <v>486</v>
      </c>
      <c r="AU3" s="152" t="s">
        <v>487</v>
      </c>
      <c r="AV3" s="152"/>
      <c r="AW3" s="152"/>
      <c r="AX3" s="152"/>
      <c r="AY3" s="152" t="s">
        <v>487</v>
      </c>
    </row>
    <row r="4" spans="2:53" ht="12.75">
      <c r="B4">
        <v>8</v>
      </c>
      <c r="C4">
        <v>9</v>
      </c>
      <c r="D4">
        <v>10</v>
      </c>
      <c r="E4">
        <v>11</v>
      </c>
      <c r="F4">
        <v>12</v>
      </c>
      <c r="G4">
        <v>14</v>
      </c>
      <c r="H4">
        <v>15</v>
      </c>
      <c r="I4">
        <v>16</v>
      </c>
      <c r="J4">
        <v>17</v>
      </c>
      <c r="K4">
        <v>18</v>
      </c>
      <c r="L4">
        <v>19</v>
      </c>
      <c r="M4">
        <v>20</v>
      </c>
      <c r="N4">
        <v>23</v>
      </c>
      <c r="O4">
        <v>24</v>
      </c>
      <c r="P4">
        <v>25</v>
      </c>
      <c r="Q4">
        <v>26</v>
      </c>
      <c r="R4">
        <v>27</v>
      </c>
      <c r="S4">
        <v>28</v>
      </c>
      <c r="T4">
        <v>30</v>
      </c>
      <c r="U4">
        <v>32</v>
      </c>
      <c r="V4">
        <v>33</v>
      </c>
      <c r="W4">
        <v>34</v>
      </c>
      <c r="X4">
        <v>36</v>
      </c>
      <c r="Y4">
        <v>37</v>
      </c>
      <c r="Z4">
        <v>38</v>
      </c>
      <c r="AA4">
        <v>40</v>
      </c>
      <c r="AB4">
        <v>41</v>
      </c>
      <c r="AC4">
        <v>42</v>
      </c>
      <c r="AD4">
        <v>43</v>
      </c>
      <c r="AE4">
        <v>44</v>
      </c>
      <c r="AF4">
        <v>45</v>
      </c>
      <c r="AG4">
        <v>49</v>
      </c>
      <c r="AH4">
        <v>51</v>
      </c>
      <c r="AI4">
        <v>53</v>
      </c>
      <c r="AJ4">
        <v>57</v>
      </c>
      <c r="AK4">
        <v>61</v>
      </c>
      <c r="AL4">
        <v>62</v>
      </c>
      <c r="AM4">
        <v>63</v>
      </c>
      <c r="AN4">
        <v>65</v>
      </c>
      <c r="AO4">
        <v>69</v>
      </c>
      <c r="AP4">
        <v>70</v>
      </c>
      <c r="AQ4">
        <v>71</v>
      </c>
      <c r="AR4">
        <v>72</v>
      </c>
      <c r="AS4">
        <v>74</v>
      </c>
      <c r="AT4">
        <v>75</v>
      </c>
      <c r="AU4">
        <v>76</v>
      </c>
      <c r="AV4">
        <v>77</v>
      </c>
      <c r="AW4">
        <v>78</v>
      </c>
      <c r="AX4">
        <v>79</v>
      </c>
      <c r="AY4">
        <v>80</v>
      </c>
      <c r="AZ4">
        <v>82</v>
      </c>
      <c r="BA4">
        <v>83</v>
      </c>
    </row>
    <row r="6" ht="27" customHeight="1"/>
    <row r="7" spans="2:53" ht="12.75">
      <c r="B7" t="s">
        <v>190</v>
      </c>
      <c r="C7" t="s">
        <v>191</v>
      </c>
      <c r="D7" t="s">
        <v>192</v>
      </c>
      <c r="E7" t="s">
        <v>193</v>
      </c>
      <c r="F7" t="s">
        <v>194</v>
      </c>
      <c r="G7" t="s">
        <v>195</v>
      </c>
      <c r="H7" t="s">
        <v>256</v>
      </c>
      <c r="I7" t="s">
        <v>196</v>
      </c>
      <c r="J7" t="s">
        <v>225</v>
      </c>
      <c r="K7" t="s">
        <v>250</v>
      </c>
      <c r="L7" t="s">
        <v>251</v>
      </c>
      <c r="M7" t="s">
        <v>284</v>
      </c>
      <c r="N7" t="s">
        <v>255</v>
      </c>
      <c r="O7" t="s">
        <v>335</v>
      </c>
      <c r="P7" t="s">
        <v>160</v>
      </c>
      <c r="Q7" t="s">
        <v>551</v>
      </c>
      <c r="R7" t="s">
        <v>480</v>
      </c>
      <c r="S7" t="s">
        <v>310</v>
      </c>
      <c r="T7" t="s">
        <v>131</v>
      </c>
      <c r="U7" t="s">
        <v>132</v>
      </c>
      <c r="V7" t="s">
        <v>321</v>
      </c>
      <c r="W7" t="s">
        <v>489</v>
      </c>
      <c r="X7" t="s">
        <v>143</v>
      </c>
      <c r="Y7" t="s">
        <v>283</v>
      </c>
      <c r="Z7" t="s">
        <v>308</v>
      </c>
      <c r="AA7" t="s">
        <v>313</v>
      </c>
      <c r="AB7" t="s">
        <v>409</v>
      </c>
      <c r="AC7" t="s">
        <v>161</v>
      </c>
      <c r="AD7" t="s">
        <v>249</v>
      </c>
      <c r="AE7" t="s">
        <v>479</v>
      </c>
      <c r="AF7" t="s">
        <v>322</v>
      </c>
      <c r="AG7" t="s">
        <v>323</v>
      </c>
      <c r="AH7" t="s">
        <v>324</v>
      </c>
      <c r="AI7" t="s">
        <v>142</v>
      </c>
      <c r="AJ7" t="s">
        <v>165</v>
      </c>
      <c r="AK7" t="s">
        <v>325</v>
      </c>
      <c r="AL7" t="s">
        <v>128</v>
      </c>
      <c r="AM7" t="s">
        <v>243</v>
      </c>
      <c r="AN7" t="s">
        <v>129</v>
      </c>
      <c r="AO7" t="s">
        <v>127</v>
      </c>
      <c r="AP7" t="s">
        <v>399</v>
      </c>
      <c r="AQ7" t="s">
        <v>307</v>
      </c>
      <c r="AR7" t="s">
        <v>336</v>
      </c>
      <c r="AS7" t="s">
        <v>364</v>
      </c>
      <c r="AT7" t="s">
        <v>365</v>
      </c>
      <c r="AU7" t="s">
        <v>366</v>
      </c>
      <c r="AV7" t="s">
        <v>241</v>
      </c>
      <c r="AW7" t="s">
        <v>134</v>
      </c>
      <c r="AX7" t="s">
        <v>558</v>
      </c>
      <c r="AY7" t="s">
        <v>367</v>
      </c>
      <c r="AZ7" t="s">
        <v>242</v>
      </c>
      <c r="BA7" t="s">
        <v>550</v>
      </c>
    </row>
    <row r="8" spans="1:53" ht="12.75">
      <c r="A8">
        <v>25</v>
      </c>
      <c r="B8">
        <v>0.297</v>
      </c>
      <c r="C8">
        <v>0.061</v>
      </c>
      <c r="D8">
        <v>0.123</v>
      </c>
      <c r="E8">
        <v>0.215</v>
      </c>
      <c r="F8">
        <v>0.092</v>
      </c>
      <c r="G8">
        <v>0.01</v>
      </c>
      <c r="H8">
        <v>0.143</v>
      </c>
      <c r="I8">
        <v>0.154</v>
      </c>
      <c r="J8">
        <v>0.092</v>
      </c>
      <c r="K8">
        <v>0.143</v>
      </c>
      <c r="L8">
        <v>0.195</v>
      </c>
      <c r="M8">
        <v>0.123</v>
      </c>
      <c r="N8">
        <v>0.133</v>
      </c>
      <c r="O8">
        <v>0.061</v>
      </c>
      <c r="P8">
        <v>0.133</v>
      </c>
      <c r="Q8">
        <v>0.092</v>
      </c>
      <c r="R8">
        <v>0.102</v>
      </c>
      <c r="S8">
        <v>0.072</v>
      </c>
      <c r="T8">
        <v>0.113</v>
      </c>
      <c r="U8">
        <v>0.102</v>
      </c>
      <c r="V8">
        <v>0.102</v>
      </c>
      <c r="W8">
        <v>0.164</v>
      </c>
      <c r="X8">
        <v>0.072</v>
      </c>
      <c r="Y8">
        <v>0.195</v>
      </c>
      <c r="Z8">
        <v>0.061</v>
      </c>
      <c r="AA8">
        <v>0.092</v>
      </c>
      <c r="AB8">
        <v>0.143</v>
      </c>
      <c r="AC8">
        <v>0.061</v>
      </c>
      <c r="AD8">
        <v>0.061</v>
      </c>
      <c r="AE8">
        <v>0.082</v>
      </c>
      <c r="AF8">
        <v>0.092</v>
      </c>
      <c r="AG8">
        <v>0.102</v>
      </c>
      <c r="AH8">
        <v>0.154</v>
      </c>
      <c r="AI8">
        <v>0.072</v>
      </c>
      <c r="AJ8">
        <v>0.102</v>
      </c>
      <c r="AK8">
        <v>0.205</v>
      </c>
      <c r="AL8">
        <v>0.072</v>
      </c>
      <c r="AM8">
        <v>0.102</v>
      </c>
      <c r="AN8">
        <v>0.072</v>
      </c>
      <c r="AO8">
        <v>0.082</v>
      </c>
      <c r="AP8">
        <v>0.072</v>
      </c>
      <c r="AQ8">
        <v>0.082</v>
      </c>
      <c r="AR8">
        <v>0.082</v>
      </c>
      <c r="AS8">
        <v>0.102</v>
      </c>
      <c r="AT8">
        <v>0.133</v>
      </c>
      <c r="AU8">
        <v>0.359</v>
      </c>
      <c r="AV8">
        <v>0.082</v>
      </c>
      <c r="AW8">
        <v>0.061</v>
      </c>
      <c r="AX8">
        <v>0.143</v>
      </c>
      <c r="AY8">
        <v>0.133</v>
      </c>
      <c r="AZ8">
        <v>0.061</v>
      </c>
      <c r="BA8">
        <v>0.072</v>
      </c>
    </row>
    <row r="9" spans="1:53" ht="12.75">
      <c r="A9">
        <v>50</v>
      </c>
      <c r="B9">
        <v>0.369</v>
      </c>
      <c r="C9">
        <v>0.082</v>
      </c>
      <c r="D9">
        <v>0.154</v>
      </c>
      <c r="E9">
        <v>0.307</v>
      </c>
      <c r="F9">
        <v>0.123</v>
      </c>
      <c r="G9">
        <v>0.184</v>
      </c>
      <c r="H9">
        <v>0.184</v>
      </c>
      <c r="I9">
        <v>0.174</v>
      </c>
      <c r="J9">
        <v>0.133</v>
      </c>
      <c r="K9">
        <v>0.164</v>
      </c>
      <c r="L9">
        <v>0.225</v>
      </c>
      <c r="M9">
        <v>0.164</v>
      </c>
      <c r="N9">
        <v>0.164</v>
      </c>
      <c r="O9">
        <v>0.092</v>
      </c>
      <c r="P9">
        <v>0.154</v>
      </c>
      <c r="Q9">
        <v>0.102</v>
      </c>
      <c r="R9">
        <v>0.123</v>
      </c>
      <c r="S9">
        <v>0.082</v>
      </c>
      <c r="T9">
        <v>0.154</v>
      </c>
      <c r="U9">
        <v>0.133</v>
      </c>
      <c r="V9">
        <v>0.143</v>
      </c>
      <c r="W9">
        <v>0.184</v>
      </c>
      <c r="X9">
        <v>0.092</v>
      </c>
      <c r="Y9">
        <v>0.236</v>
      </c>
      <c r="Z9">
        <v>0.072</v>
      </c>
      <c r="AA9">
        <v>0.123</v>
      </c>
      <c r="AB9">
        <v>0.174</v>
      </c>
      <c r="AC9">
        <v>0.072</v>
      </c>
      <c r="AD9">
        <v>0.082</v>
      </c>
      <c r="AE9">
        <v>0.113</v>
      </c>
      <c r="AF9">
        <v>0.102</v>
      </c>
      <c r="AG9">
        <v>0.133</v>
      </c>
      <c r="AH9">
        <v>0.184</v>
      </c>
      <c r="AI9">
        <v>0.102</v>
      </c>
      <c r="AJ9">
        <v>0.154</v>
      </c>
      <c r="AK9">
        <v>0.266</v>
      </c>
      <c r="AL9">
        <v>0.092</v>
      </c>
      <c r="AM9">
        <v>0.113</v>
      </c>
      <c r="AN9">
        <v>0.092</v>
      </c>
      <c r="AO9">
        <v>0.113</v>
      </c>
      <c r="AP9">
        <v>0.102</v>
      </c>
      <c r="AQ9">
        <v>0.102</v>
      </c>
      <c r="AR9">
        <v>0.113</v>
      </c>
      <c r="AS9">
        <v>0.123</v>
      </c>
      <c r="AT9">
        <v>0.184</v>
      </c>
      <c r="AU9">
        <v>0.43</v>
      </c>
      <c r="AV9">
        <v>0.113</v>
      </c>
      <c r="AW9">
        <v>0.082</v>
      </c>
      <c r="AX9">
        <v>0.174</v>
      </c>
      <c r="AY9">
        <v>0.174</v>
      </c>
      <c r="AZ9">
        <v>0.082</v>
      </c>
      <c r="BA9">
        <v>0.092</v>
      </c>
    </row>
    <row r="10" spans="1:53" ht="12.75">
      <c r="A10">
        <v>75</v>
      </c>
      <c r="B10">
        <v>0.41</v>
      </c>
      <c r="C10">
        <v>0.092</v>
      </c>
      <c r="D10">
        <v>0.164</v>
      </c>
      <c r="E10">
        <v>0.369</v>
      </c>
      <c r="F10">
        <v>0.133</v>
      </c>
      <c r="G10">
        <v>0.236</v>
      </c>
      <c r="H10">
        <v>0.205</v>
      </c>
      <c r="I10">
        <v>0.195</v>
      </c>
      <c r="J10">
        <v>0.164</v>
      </c>
      <c r="K10">
        <v>0.195</v>
      </c>
      <c r="L10">
        <v>0.246</v>
      </c>
      <c r="M10">
        <v>0.174</v>
      </c>
      <c r="N10">
        <v>0.184</v>
      </c>
      <c r="O10">
        <v>0.102</v>
      </c>
      <c r="Q10">
        <v>0.133</v>
      </c>
      <c r="R10">
        <v>0.143</v>
      </c>
      <c r="S10">
        <v>0.102</v>
      </c>
      <c r="T10">
        <v>0.174</v>
      </c>
      <c r="U10">
        <v>0.143</v>
      </c>
      <c r="V10">
        <v>0.164</v>
      </c>
      <c r="W10">
        <v>0.205</v>
      </c>
      <c r="X10">
        <v>0.113</v>
      </c>
      <c r="Y10">
        <v>0.256</v>
      </c>
      <c r="Z10">
        <v>0.082</v>
      </c>
      <c r="AA10">
        <v>0.143</v>
      </c>
      <c r="AD10">
        <v>0.092</v>
      </c>
      <c r="AE10">
        <v>0.133</v>
      </c>
      <c r="AF10">
        <v>0.133</v>
      </c>
      <c r="AG10">
        <v>0.164</v>
      </c>
      <c r="AH10">
        <v>0.205</v>
      </c>
      <c r="AI10">
        <v>0.123</v>
      </c>
      <c r="AJ10">
        <v>0.184</v>
      </c>
      <c r="AK10">
        <v>0.307</v>
      </c>
      <c r="AL10">
        <v>0.113</v>
      </c>
      <c r="AM10">
        <v>0.143</v>
      </c>
      <c r="AN10">
        <v>0.102</v>
      </c>
      <c r="AO10">
        <v>0.133</v>
      </c>
      <c r="AP10">
        <v>0.113</v>
      </c>
      <c r="AQ10">
        <v>0.123</v>
      </c>
      <c r="AR10">
        <v>0.133</v>
      </c>
      <c r="AS10">
        <v>0.143</v>
      </c>
      <c r="AT10">
        <v>0.215</v>
      </c>
      <c r="AU10">
        <v>0.482</v>
      </c>
      <c r="AV10">
        <v>0.123</v>
      </c>
      <c r="AW10">
        <v>0.092</v>
      </c>
      <c r="AX10">
        <v>0.184</v>
      </c>
      <c r="AY10">
        <v>0.205</v>
      </c>
      <c r="AZ10">
        <v>0.092</v>
      </c>
      <c r="BA10">
        <v>0.102</v>
      </c>
    </row>
    <row r="11" spans="1:53" ht="12.75">
      <c r="A11">
        <v>100</v>
      </c>
      <c r="B11">
        <v>0.451</v>
      </c>
      <c r="C11">
        <v>0.102</v>
      </c>
      <c r="D11">
        <v>0.184</v>
      </c>
      <c r="E11">
        <v>0.42</v>
      </c>
      <c r="F11">
        <v>0.154</v>
      </c>
      <c r="G11">
        <v>0.277</v>
      </c>
      <c r="H11">
        <v>0.236</v>
      </c>
      <c r="I11">
        <v>0.205</v>
      </c>
      <c r="J11">
        <v>0.184</v>
      </c>
      <c r="K11">
        <v>0.195</v>
      </c>
      <c r="L11">
        <v>0.266</v>
      </c>
      <c r="M11">
        <v>0.184</v>
      </c>
      <c r="N11">
        <v>0.205</v>
      </c>
      <c r="O11">
        <v>0.123</v>
      </c>
      <c r="P11">
        <v>0.215</v>
      </c>
      <c r="Q11">
        <v>0.154</v>
      </c>
      <c r="R11">
        <v>0.154</v>
      </c>
      <c r="S11">
        <v>0.113</v>
      </c>
      <c r="T11">
        <v>0.205</v>
      </c>
      <c r="U11">
        <v>0.174</v>
      </c>
      <c r="V11">
        <v>0.174</v>
      </c>
      <c r="W11">
        <v>0.225</v>
      </c>
      <c r="X11">
        <v>0.123</v>
      </c>
      <c r="Y11">
        <v>0.277</v>
      </c>
      <c r="Z11">
        <v>0.102</v>
      </c>
      <c r="AA11">
        <v>0.154</v>
      </c>
      <c r="AB11">
        <v>0.236</v>
      </c>
      <c r="AC11">
        <v>0.102</v>
      </c>
      <c r="AD11">
        <v>0.113</v>
      </c>
      <c r="AE11">
        <v>0.143</v>
      </c>
      <c r="AF11">
        <v>0.154</v>
      </c>
      <c r="AG11">
        <v>0.174</v>
      </c>
      <c r="AH11">
        <v>0.225</v>
      </c>
      <c r="AI11">
        <v>0.133</v>
      </c>
      <c r="AJ11">
        <v>0.205</v>
      </c>
      <c r="AK11">
        <v>0.348</v>
      </c>
      <c r="AL11">
        <v>0.123</v>
      </c>
      <c r="AM11">
        <v>0.164</v>
      </c>
      <c r="AN11">
        <v>0.123</v>
      </c>
      <c r="AO11">
        <v>0.154</v>
      </c>
      <c r="AP11">
        <v>0.123</v>
      </c>
      <c r="AQ11">
        <v>0.133</v>
      </c>
      <c r="AR11">
        <v>0.154</v>
      </c>
      <c r="AS11">
        <v>0.164</v>
      </c>
      <c r="AT11">
        <v>0.246</v>
      </c>
      <c r="AU11">
        <v>0.533</v>
      </c>
      <c r="AV11">
        <v>0.143</v>
      </c>
      <c r="AW11">
        <v>0.113</v>
      </c>
      <c r="AX11">
        <v>0.205</v>
      </c>
      <c r="AY11">
        <v>0.236</v>
      </c>
      <c r="AZ11">
        <v>0.102</v>
      </c>
      <c r="BA11">
        <v>0.123</v>
      </c>
    </row>
    <row r="12" spans="1:53" ht="12.75">
      <c r="A12">
        <v>125</v>
      </c>
      <c r="B12">
        <v>0.492</v>
      </c>
      <c r="C12">
        <v>0.113</v>
      </c>
      <c r="D12">
        <v>0.195</v>
      </c>
      <c r="E12">
        <v>0.471</v>
      </c>
      <c r="F12">
        <v>0.164</v>
      </c>
      <c r="G12">
        <v>0.328</v>
      </c>
      <c r="H12">
        <v>0.256</v>
      </c>
      <c r="I12">
        <v>0.215</v>
      </c>
      <c r="J12">
        <v>0.205</v>
      </c>
      <c r="K12">
        <v>0.215</v>
      </c>
      <c r="L12">
        <v>0.297</v>
      </c>
      <c r="M12">
        <v>0.205</v>
      </c>
      <c r="N12">
        <v>0.225</v>
      </c>
      <c r="O12">
        <v>0.133</v>
      </c>
      <c r="Q12">
        <v>0.164</v>
      </c>
      <c r="R12">
        <v>0.164</v>
      </c>
      <c r="S12">
        <v>0.133</v>
      </c>
      <c r="T12">
        <v>0.225</v>
      </c>
      <c r="U12">
        <v>0.184</v>
      </c>
      <c r="V12">
        <v>0.195</v>
      </c>
      <c r="W12">
        <v>0.246</v>
      </c>
      <c r="X12">
        <v>0.133</v>
      </c>
      <c r="Y12">
        <v>0.287</v>
      </c>
      <c r="Z12">
        <v>0.102</v>
      </c>
      <c r="AA12">
        <v>0.164</v>
      </c>
      <c r="AD12">
        <v>0.123</v>
      </c>
      <c r="AE12">
        <v>0.154</v>
      </c>
      <c r="AF12">
        <v>0.174</v>
      </c>
      <c r="AG12">
        <v>0.184</v>
      </c>
      <c r="AH12">
        <v>0.236</v>
      </c>
      <c r="AI12">
        <v>0.143</v>
      </c>
      <c r="AJ12">
        <v>0.225</v>
      </c>
      <c r="AK12">
        <v>0.379</v>
      </c>
      <c r="AL12">
        <v>0.133</v>
      </c>
      <c r="AM12">
        <v>0.184</v>
      </c>
      <c r="AN12">
        <v>0.133</v>
      </c>
      <c r="AO12">
        <v>0.174</v>
      </c>
      <c r="AP12">
        <v>0.143</v>
      </c>
      <c r="AQ12">
        <v>0.154</v>
      </c>
      <c r="AR12">
        <v>0.174</v>
      </c>
      <c r="AS12">
        <v>0.184</v>
      </c>
      <c r="AT12">
        <v>0.277</v>
      </c>
      <c r="AU12">
        <v>0.584</v>
      </c>
      <c r="AV12">
        <v>0.164</v>
      </c>
      <c r="AW12">
        <v>0.123</v>
      </c>
      <c r="AX12">
        <v>0.225</v>
      </c>
      <c r="AY12">
        <v>0.256</v>
      </c>
      <c r="AZ12">
        <v>0.113</v>
      </c>
      <c r="BA12">
        <v>0.143</v>
      </c>
    </row>
    <row r="13" spans="1:53" ht="12.75">
      <c r="A13">
        <v>150</v>
      </c>
      <c r="B13">
        <v>0.533</v>
      </c>
      <c r="C13">
        <v>0.133</v>
      </c>
      <c r="D13">
        <v>0.205</v>
      </c>
      <c r="E13">
        <v>0.523</v>
      </c>
      <c r="F13">
        <v>0.184</v>
      </c>
      <c r="G13">
        <v>0.369</v>
      </c>
      <c r="H13">
        <v>0.266</v>
      </c>
      <c r="I13">
        <v>0.225</v>
      </c>
      <c r="J13">
        <v>0.225</v>
      </c>
      <c r="K13">
        <v>0.225</v>
      </c>
      <c r="L13">
        <v>0.318</v>
      </c>
      <c r="M13">
        <v>0.225</v>
      </c>
      <c r="N13">
        <v>0.236</v>
      </c>
      <c r="O13">
        <v>0.133</v>
      </c>
      <c r="P13">
        <v>0.256</v>
      </c>
      <c r="Q13">
        <v>0.174</v>
      </c>
      <c r="R13">
        <v>0.174</v>
      </c>
      <c r="S13">
        <v>0.133</v>
      </c>
      <c r="T13">
        <v>0.256</v>
      </c>
      <c r="U13">
        <v>0.195</v>
      </c>
      <c r="V13">
        <v>0.205</v>
      </c>
      <c r="W13">
        <v>0.266</v>
      </c>
      <c r="X13">
        <v>0.154</v>
      </c>
      <c r="Y13">
        <v>0.307</v>
      </c>
      <c r="Z13">
        <v>0.123</v>
      </c>
      <c r="AA13">
        <v>0.174</v>
      </c>
      <c r="AB13">
        <v>0.287</v>
      </c>
      <c r="AC13">
        <v>0.123</v>
      </c>
      <c r="AD13">
        <v>0.133</v>
      </c>
      <c r="AE13">
        <v>0.164</v>
      </c>
      <c r="AF13">
        <v>0.184</v>
      </c>
      <c r="AG13">
        <v>0.205</v>
      </c>
      <c r="AH13">
        <v>0.246</v>
      </c>
      <c r="AI13">
        <v>0.154</v>
      </c>
      <c r="AJ13">
        <v>0.256</v>
      </c>
      <c r="AK13">
        <v>0.41</v>
      </c>
      <c r="AL13">
        <v>0.154</v>
      </c>
      <c r="AM13">
        <v>0.205</v>
      </c>
      <c r="AN13">
        <v>0.143</v>
      </c>
      <c r="AO13">
        <v>0.184</v>
      </c>
      <c r="AP13">
        <v>0.154</v>
      </c>
      <c r="AQ13">
        <v>0.164</v>
      </c>
      <c r="AR13">
        <v>0.174</v>
      </c>
      <c r="AS13">
        <v>0.205</v>
      </c>
      <c r="AT13">
        <v>0.297</v>
      </c>
      <c r="AU13">
        <v>0.635</v>
      </c>
      <c r="AV13">
        <v>0.184</v>
      </c>
      <c r="AW13">
        <v>0.133</v>
      </c>
      <c r="AX13">
        <v>0.246</v>
      </c>
      <c r="AY13">
        <v>0.277</v>
      </c>
      <c r="AZ13">
        <v>0.123</v>
      </c>
      <c r="BA13">
        <v>0.143</v>
      </c>
    </row>
    <row r="14" spans="1:53" ht="12.75">
      <c r="A14">
        <v>175</v>
      </c>
      <c r="B14">
        <v>0.564</v>
      </c>
      <c r="C14">
        <v>0.133</v>
      </c>
      <c r="D14">
        <v>0.215</v>
      </c>
      <c r="E14">
        <v>0.564</v>
      </c>
      <c r="F14">
        <v>0.195</v>
      </c>
      <c r="G14">
        <v>0.41</v>
      </c>
      <c r="H14">
        <v>0.287</v>
      </c>
      <c r="I14">
        <v>0.225</v>
      </c>
      <c r="J14">
        <v>0.256</v>
      </c>
      <c r="K14">
        <v>0.236</v>
      </c>
      <c r="L14">
        <v>0.338</v>
      </c>
      <c r="M14">
        <v>0.225</v>
      </c>
      <c r="N14">
        <v>0.246</v>
      </c>
      <c r="O14">
        <v>0.143</v>
      </c>
      <c r="Q14">
        <v>0.184</v>
      </c>
      <c r="R14">
        <v>0.174</v>
      </c>
      <c r="S14">
        <v>0.143</v>
      </c>
      <c r="T14">
        <v>0.297</v>
      </c>
      <c r="U14">
        <v>0.205</v>
      </c>
      <c r="V14">
        <v>0.215</v>
      </c>
      <c r="W14">
        <v>0.287</v>
      </c>
      <c r="X14">
        <v>0.164</v>
      </c>
      <c r="Y14">
        <v>0.318</v>
      </c>
      <c r="Z14">
        <v>0.123</v>
      </c>
      <c r="AA14">
        <v>0.184</v>
      </c>
      <c r="AD14">
        <v>0.143</v>
      </c>
      <c r="AE14">
        <v>0.174</v>
      </c>
      <c r="AF14">
        <v>0.205</v>
      </c>
      <c r="AG14">
        <v>0.205</v>
      </c>
      <c r="AH14">
        <v>0.256</v>
      </c>
      <c r="AI14">
        <v>0.164</v>
      </c>
      <c r="AJ14">
        <v>0.277</v>
      </c>
      <c r="AK14">
        <v>0.441</v>
      </c>
      <c r="AL14">
        <v>0.164</v>
      </c>
      <c r="AM14">
        <v>0.205</v>
      </c>
      <c r="AN14">
        <v>0.154</v>
      </c>
      <c r="AO14">
        <v>0.205</v>
      </c>
      <c r="AP14">
        <v>0.164</v>
      </c>
      <c r="AQ14">
        <v>0.174</v>
      </c>
      <c r="AR14">
        <v>0.195</v>
      </c>
      <c r="AS14">
        <v>0.215</v>
      </c>
      <c r="AT14">
        <v>0.328</v>
      </c>
      <c r="AU14">
        <v>0.687</v>
      </c>
      <c r="AV14">
        <v>0.195</v>
      </c>
      <c r="AW14">
        <v>0.133</v>
      </c>
      <c r="AX14">
        <v>0.256</v>
      </c>
      <c r="AY14">
        <v>0.297</v>
      </c>
      <c r="AZ14">
        <v>0.133</v>
      </c>
      <c r="BA14">
        <v>0.164</v>
      </c>
    </row>
    <row r="15" spans="1:53" ht="12.75">
      <c r="A15">
        <v>200</v>
      </c>
      <c r="B15">
        <v>0.584</v>
      </c>
      <c r="C15">
        <v>0.143</v>
      </c>
      <c r="D15">
        <v>0.225</v>
      </c>
      <c r="E15">
        <v>0.605</v>
      </c>
      <c r="F15">
        <v>0.205</v>
      </c>
      <c r="G15">
        <v>0.461</v>
      </c>
      <c r="H15">
        <v>0.297</v>
      </c>
      <c r="I15">
        <v>0.236</v>
      </c>
      <c r="J15">
        <v>0.277</v>
      </c>
      <c r="K15">
        <v>0.246</v>
      </c>
      <c r="L15">
        <v>0.369</v>
      </c>
      <c r="M15">
        <v>0.236</v>
      </c>
      <c r="N15">
        <v>0.266</v>
      </c>
      <c r="O15">
        <v>0.154</v>
      </c>
      <c r="P15">
        <v>0.307</v>
      </c>
      <c r="Q15">
        <v>0.195</v>
      </c>
      <c r="R15">
        <v>0.184</v>
      </c>
      <c r="S15">
        <v>0.164</v>
      </c>
      <c r="T15">
        <v>0.338</v>
      </c>
      <c r="U15">
        <v>0.205</v>
      </c>
      <c r="V15">
        <v>0.225</v>
      </c>
      <c r="W15">
        <v>0.307</v>
      </c>
      <c r="X15">
        <v>0.164</v>
      </c>
      <c r="Y15">
        <v>0.328</v>
      </c>
      <c r="Z15">
        <v>0.133</v>
      </c>
      <c r="AA15">
        <v>0.195</v>
      </c>
      <c r="AB15">
        <v>0.338</v>
      </c>
      <c r="AC15">
        <v>0.143</v>
      </c>
      <c r="AD15">
        <v>0.154</v>
      </c>
      <c r="AE15">
        <v>0.184</v>
      </c>
      <c r="AF15">
        <v>0.215</v>
      </c>
      <c r="AG15">
        <v>0.215</v>
      </c>
      <c r="AH15">
        <v>0.266</v>
      </c>
      <c r="AI15">
        <v>0.174</v>
      </c>
      <c r="AJ15">
        <v>0.287</v>
      </c>
      <c r="AK15">
        <v>0.461</v>
      </c>
      <c r="AL15">
        <v>0.174</v>
      </c>
      <c r="AM15">
        <v>0.225</v>
      </c>
      <c r="AN15">
        <v>0.164</v>
      </c>
      <c r="AO15">
        <v>0.215</v>
      </c>
      <c r="AP15">
        <v>0.174</v>
      </c>
      <c r="AQ15">
        <v>0.184</v>
      </c>
      <c r="AR15">
        <v>0.205</v>
      </c>
      <c r="AS15">
        <v>0.225</v>
      </c>
      <c r="AT15">
        <v>0.348</v>
      </c>
      <c r="AU15">
        <v>0.728</v>
      </c>
      <c r="AV15">
        <v>0.215</v>
      </c>
      <c r="AW15">
        <v>0.143</v>
      </c>
      <c r="AX15">
        <v>0.266</v>
      </c>
      <c r="AY15">
        <v>0.307</v>
      </c>
      <c r="AZ15">
        <v>0.143</v>
      </c>
      <c r="BA15">
        <v>0.174</v>
      </c>
    </row>
    <row r="16" spans="1:53" ht="12.75">
      <c r="A16">
        <v>225</v>
      </c>
      <c r="B16">
        <v>0.615</v>
      </c>
      <c r="C16">
        <v>0.164</v>
      </c>
      <c r="D16">
        <v>0.236</v>
      </c>
      <c r="E16">
        <v>0.635</v>
      </c>
      <c r="F16">
        <v>0.225</v>
      </c>
      <c r="G16">
        <v>0.502</v>
      </c>
      <c r="H16">
        <v>0.318</v>
      </c>
      <c r="I16">
        <v>0.236</v>
      </c>
      <c r="J16">
        <v>0.287</v>
      </c>
      <c r="K16">
        <v>0.246</v>
      </c>
      <c r="L16">
        <v>0.389</v>
      </c>
      <c r="M16">
        <v>0.246</v>
      </c>
      <c r="N16">
        <v>0.277</v>
      </c>
      <c r="O16">
        <v>0.164</v>
      </c>
      <c r="Q16">
        <v>0.205</v>
      </c>
      <c r="R16">
        <v>0.195</v>
      </c>
      <c r="S16">
        <v>0.164</v>
      </c>
      <c r="T16">
        <v>0.4</v>
      </c>
      <c r="U16">
        <v>0.225</v>
      </c>
      <c r="V16">
        <v>0.236</v>
      </c>
      <c r="W16">
        <v>0.307</v>
      </c>
      <c r="X16">
        <v>0.174</v>
      </c>
      <c r="Y16">
        <v>0.338</v>
      </c>
      <c r="Z16">
        <v>0.143</v>
      </c>
      <c r="AA16">
        <v>0.195</v>
      </c>
      <c r="AD16">
        <v>0.154</v>
      </c>
      <c r="AE16">
        <v>0.195</v>
      </c>
      <c r="AF16">
        <v>0.225</v>
      </c>
      <c r="AG16">
        <v>0.236</v>
      </c>
      <c r="AH16">
        <v>0.277</v>
      </c>
      <c r="AI16">
        <v>0.184</v>
      </c>
      <c r="AJ16">
        <v>0.307</v>
      </c>
      <c r="AK16">
        <v>0.482</v>
      </c>
      <c r="AL16">
        <v>0.174</v>
      </c>
      <c r="AM16">
        <v>0.236</v>
      </c>
      <c r="AN16">
        <v>0.164</v>
      </c>
      <c r="AO16">
        <v>0.225</v>
      </c>
      <c r="AP16">
        <v>0.184</v>
      </c>
      <c r="AQ16">
        <v>0.195</v>
      </c>
      <c r="AR16">
        <v>0.215</v>
      </c>
      <c r="AS16">
        <v>0.246</v>
      </c>
      <c r="AT16">
        <v>0.369</v>
      </c>
      <c r="AU16">
        <v>0.789</v>
      </c>
      <c r="AV16">
        <v>0.225</v>
      </c>
      <c r="AW16">
        <v>0.154</v>
      </c>
      <c r="AX16">
        <v>0.277</v>
      </c>
      <c r="AY16">
        <v>0.328</v>
      </c>
      <c r="AZ16">
        <v>0.154</v>
      </c>
      <c r="BA16">
        <v>0.184</v>
      </c>
    </row>
    <row r="17" spans="1:53" ht="12.75">
      <c r="A17">
        <v>250</v>
      </c>
      <c r="B17">
        <v>0.646</v>
      </c>
      <c r="C17">
        <v>0.164</v>
      </c>
      <c r="D17">
        <v>0.236</v>
      </c>
      <c r="E17">
        <v>0.676</v>
      </c>
      <c r="F17">
        <v>0.236</v>
      </c>
      <c r="G17">
        <v>0.543</v>
      </c>
      <c r="H17">
        <v>0.328</v>
      </c>
      <c r="I17">
        <v>0.246</v>
      </c>
      <c r="J17">
        <v>0.307</v>
      </c>
      <c r="K17">
        <v>0.256</v>
      </c>
      <c r="L17">
        <v>0.4</v>
      </c>
      <c r="M17">
        <v>0.246</v>
      </c>
      <c r="N17">
        <v>0.287</v>
      </c>
      <c r="O17">
        <v>0.164</v>
      </c>
      <c r="P17">
        <v>0.338</v>
      </c>
      <c r="Q17">
        <v>0.215</v>
      </c>
      <c r="R17">
        <v>0.205</v>
      </c>
      <c r="S17">
        <v>0.174</v>
      </c>
      <c r="T17">
        <v>0.492</v>
      </c>
      <c r="U17">
        <v>0.225</v>
      </c>
      <c r="V17">
        <v>0.246</v>
      </c>
      <c r="W17">
        <v>0.318</v>
      </c>
      <c r="X17">
        <v>0.184</v>
      </c>
      <c r="Y17">
        <v>0.348</v>
      </c>
      <c r="Z17">
        <v>0.154</v>
      </c>
      <c r="AA17">
        <v>0.195</v>
      </c>
      <c r="AB17">
        <v>0.41</v>
      </c>
      <c r="AC17">
        <v>0.154</v>
      </c>
      <c r="AD17">
        <v>0.164</v>
      </c>
      <c r="AE17">
        <v>0.205</v>
      </c>
      <c r="AF17">
        <v>0.236</v>
      </c>
      <c r="AG17">
        <v>0.236</v>
      </c>
      <c r="AH17">
        <v>0.287</v>
      </c>
      <c r="AI17">
        <v>0.195</v>
      </c>
      <c r="AJ17">
        <v>0.328</v>
      </c>
      <c r="AK17">
        <v>0.512</v>
      </c>
      <c r="AL17">
        <v>0.195</v>
      </c>
      <c r="AM17">
        <v>0.236</v>
      </c>
      <c r="AN17">
        <v>0.184</v>
      </c>
      <c r="AO17">
        <v>0.236</v>
      </c>
      <c r="AP17">
        <v>0.195</v>
      </c>
      <c r="AQ17">
        <v>0.205</v>
      </c>
      <c r="AR17">
        <v>0.236</v>
      </c>
      <c r="AS17">
        <v>0.256</v>
      </c>
      <c r="AT17">
        <v>0.389</v>
      </c>
      <c r="AU17">
        <v>0.84</v>
      </c>
      <c r="AV17">
        <v>0.246</v>
      </c>
      <c r="AW17">
        <v>0.164</v>
      </c>
      <c r="AX17">
        <v>0.297</v>
      </c>
      <c r="AY17">
        <v>0.348</v>
      </c>
      <c r="AZ17">
        <v>0.154</v>
      </c>
      <c r="BA17">
        <v>0.184</v>
      </c>
    </row>
    <row r="18" spans="1:53" ht="12.75">
      <c r="A18">
        <v>275</v>
      </c>
      <c r="B18">
        <v>0.676</v>
      </c>
      <c r="C18">
        <v>0.174</v>
      </c>
      <c r="D18">
        <v>0.246</v>
      </c>
      <c r="E18">
        <v>0.697</v>
      </c>
      <c r="F18">
        <v>0.236</v>
      </c>
      <c r="G18">
        <v>0.574</v>
      </c>
      <c r="H18">
        <v>0.338</v>
      </c>
      <c r="I18">
        <v>0.246</v>
      </c>
      <c r="J18">
        <v>0.318</v>
      </c>
      <c r="K18">
        <v>0.266</v>
      </c>
      <c r="L18">
        <v>0.42</v>
      </c>
      <c r="M18">
        <v>0.256</v>
      </c>
      <c r="N18">
        <v>0.297</v>
      </c>
      <c r="O18">
        <v>0.174</v>
      </c>
      <c r="Q18">
        <v>0.225</v>
      </c>
      <c r="R18">
        <v>0.205</v>
      </c>
      <c r="S18">
        <v>0.184</v>
      </c>
      <c r="T18">
        <v>0.625</v>
      </c>
      <c r="U18">
        <v>0.236</v>
      </c>
      <c r="V18">
        <v>0.256</v>
      </c>
      <c r="W18">
        <v>0.328</v>
      </c>
      <c r="X18">
        <v>0.195</v>
      </c>
      <c r="Y18">
        <v>0.359</v>
      </c>
      <c r="Z18">
        <v>0.154</v>
      </c>
      <c r="AA18">
        <v>0.205</v>
      </c>
      <c r="AD18">
        <v>0.174</v>
      </c>
      <c r="AE18">
        <v>0.205</v>
      </c>
      <c r="AF18">
        <v>0.246</v>
      </c>
      <c r="AG18">
        <v>0.246</v>
      </c>
      <c r="AH18">
        <v>0.297</v>
      </c>
      <c r="AI18">
        <v>0.195</v>
      </c>
      <c r="AJ18">
        <v>0.348</v>
      </c>
      <c r="AK18">
        <v>0.523</v>
      </c>
      <c r="AL18">
        <v>0.195</v>
      </c>
      <c r="AM18">
        <v>0.246</v>
      </c>
      <c r="AN18">
        <v>0.184</v>
      </c>
      <c r="AO18">
        <v>0.246</v>
      </c>
      <c r="AP18">
        <v>0.205</v>
      </c>
      <c r="AQ18">
        <v>0.215</v>
      </c>
      <c r="AR18">
        <v>0.246</v>
      </c>
      <c r="AS18">
        <v>0.266</v>
      </c>
      <c r="AT18">
        <v>0.42</v>
      </c>
      <c r="AU18">
        <v>0.892</v>
      </c>
      <c r="AV18">
        <v>0.256</v>
      </c>
      <c r="AW18">
        <v>0.164</v>
      </c>
      <c r="AX18">
        <v>0.307</v>
      </c>
      <c r="AY18">
        <v>0.359</v>
      </c>
      <c r="AZ18">
        <v>0.164</v>
      </c>
      <c r="BA18">
        <v>0.205</v>
      </c>
    </row>
    <row r="19" spans="1:53" ht="12.75">
      <c r="A19">
        <v>300</v>
      </c>
      <c r="B19">
        <v>0.707</v>
      </c>
      <c r="C19">
        <v>0.184</v>
      </c>
      <c r="D19">
        <v>0.246</v>
      </c>
      <c r="E19">
        <v>0.717</v>
      </c>
      <c r="F19">
        <v>0.246</v>
      </c>
      <c r="G19">
        <v>0.605</v>
      </c>
      <c r="H19">
        <v>0.348</v>
      </c>
      <c r="I19">
        <v>0.256</v>
      </c>
      <c r="J19">
        <v>0.328</v>
      </c>
      <c r="K19">
        <v>0.266</v>
      </c>
      <c r="L19">
        <v>0.43</v>
      </c>
      <c r="M19">
        <v>0.256</v>
      </c>
      <c r="N19">
        <v>0.307</v>
      </c>
      <c r="O19">
        <v>0.184</v>
      </c>
      <c r="P19">
        <v>0.379</v>
      </c>
      <c r="Q19">
        <v>0.236</v>
      </c>
      <c r="R19">
        <v>0.205</v>
      </c>
      <c r="S19">
        <v>0.184</v>
      </c>
      <c r="T19">
        <v>0.779</v>
      </c>
      <c r="U19">
        <v>0.236</v>
      </c>
      <c r="V19">
        <v>0.256</v>
      </c>
      <c r="W19">
        <v>0.328</v>
      </c>
      <c r="X19">
        <v>0.205</v>
      </c>
      <c r="Y19">
        <v>0.369</v>
      </c>
      <c r="Z19">
        <v>0.164</v>
      </c>
      <c r="AA19">
        <v>0.205</v>
      </c>
      <c r="AB19">
        <v>0.471</v>
      </c>
      <c r="AC19">
        <v>0.164</v>
      </c>
      <c r="AD19">
        <v>0.174</v>
      </c>
      <c r="AE19">
        <v>0.215</v>
      </c>
      <c r="AF19">
        <v>0.266</v>
      </c>
      <c r="AG19">
        <v>0.256</v>
      </c>
      <c r="AH19">
        <v>0.297</v>
      </c>
      <c r="AI19">
        <v>0.205</v>
      </c>
      <c r="AJ19">
        <v>0.359</v>
      </c>
      <c r="AK19">
        <v>0.553</v>
      </c>
      <c r="AL19">
        <v>0.205</v>
      </c>
      <c r="AM19">
        <v>0.256</v>
      </c>
      <c r="AN19">
        <v>0.195</v>
      </c>
      <c r="AO19">
        <v>0.266</v>
      </c>
      <c r="AP19">
        <v>0.215</v>
      </c>
      <c r="AQ19">
        <v>0.225</v>
      </c>
      <c r="AR19">
        <v>0.256</v>
      </c>
      <c r="AS19">
        <v>0.277</v>
      </c>
      <c r="AT19">
        <v>0.43</v>
      </c>
      <c r="AU19">
        <v>0.943</v>
      </c>
      <c r="AV19">
        <v>0.266</v>
      </c>
      <c r="AW19">
        <v>0.174</v>
      </c>
      <c r="AX19">
        <v>0.318</v>
      </c>
      <c r="AY19">
        <v>0.369</v>
      </c>
      <c r="AZ19">
        <v>0.164</v>
      </c>
      <c r="BA19">
        <v>0.205</v>
      </c>
    </row>
    <row r="20" spans="1:53" ht="12.75">
      <c r="A20">
        <v>325</v>
      </c>
      <c r="B20">
        <v>0.728</v>
      </c>
      <c r="C20">
        <v>0.184</v>
      </c>
      <c r="D20">
        <v>0.256</v>
      </c>
      <c r="E20">
        <v>0.738</v>
      </c>
      <c r="F20">
        <v>0.256</v>
      </c>
      <c r="G20">
        <v>0.635</v>
      </c>
      <c r="H20">
        <v>0.359</v>
      </c>
      <c r="I20">
        <v>0.256</v>
      </c>
      <c r="J20">
        <v>0.348</v>
      </c>
      <c r="K20">
        <v>0.277</v>
      </c>
      <c r="L20">
        <v>0.461</v>
      </c>
      <c r="M20">
        <v>0.266</v>
      </c>
      <c r="N20">
        <v>0.318</v>
      </c>
      <c r="O20">
        <v>0.184</v>
      </c>
      <c r="Q20">
        <v>0.236</v>
      </c>
      <c r="R20">
        <v>0.215</v>
      </c>
      <c r="S20">
        <v>0.195</v>
      </c>
      <c r="T20">
        <v>1.025</v>
      </c>
      <c r="U20">
        <v>0.246</v>
      </c>
      <c r="V20">
        <v>0.266</v>
      </c>
      <c r="W20">
        <v>0.338</v>
      </c>
      <c r="X20">
        <v>0.205</v>
      </c>
      <c r="Y20">
        <v>0.379</v>
      </c>
      <c r="Z20">
        <v>0.174</v>
      </c>
      <c r="AA20">
        <v>0.215</v>
      </c>
      <c r="AD20">
        <v>0.184</v>
      </c>
      <c r="AE20">
        <v>0.225</v>
      </c>
      <c r="AF20">
        <v>0.266</v>
      </c>
      <c r="AG20">
        <v>0.256</v>
      </c>
      <c r="AH20">
        <v>0.297</v>
      </c>
      <c r="AI20">
        <v>0.215</v>
      </c>
      <c r="AJ20">
        <v>0.369</v>
      </c>
      <c r="AK20">
        <v>0.564</v>
      </c>
      <c r="AL20">
        <v>0.215</v>
      </c>
      <c r="AM20">
        <v>0.266</v>
      </c>
      <c r="AN20">
        <v>0.205</v>
      </c>
      <c r="AO20">
        <v>0.277</v>
      </c>
      <c r="AP20">
        <v>0.215</v>
      </c>
      <c r="AQ20">
        <v>0.236</v>
      </c>
      <c r="AR20">
        <v>0.266</v>
      </c>
      <c r="AS20">
        <v>0.287</v>
      </c>
      <c r="AT20">
        <v>0.451</v>
      </c>
      <c r="AU20">
        <v>1.004</v>
      </c>
      <c r="AV20">
        <v>0.287</v>
      </c>
      <c r="AW20">
        <v>0.184</v>
      </c>
      <c r="AX20">
        <v>0.328</v>
      </c>
      <c r="AY20">
        <v>0.389</v>
      </c>
      <c r="AZ20">
        <v>0.174</v>
      </c>
      <c r="BA20">
        <v>0.215</v>
      </c>
    </row>
    <row r="21" spans="1:53" ht="12.75">
      <c r="A21">
        <v>350</v>
      </c>
      <c r="B21">
        <v>0.758</v>
      </c>
      <c r="C21">
        <v>0.195</v>
      </c>
      <c r="D21">
        <v>0.256</v>
      </c>
      <c r="E21">
        <v>0.748</v>
      </c>
      <c r="F21">
        <v>0.266</v>
      </c>
      <c r="G21">
        <v>0.666</v>
      </c>
      <c r="H21">
        <v>0.328</v>
      </c>
      <c r="I21">
        <v>0.266</v>
      </c>
      <c r="J21">
        <v>0.359</v>
      </c>
      <c r="K21">
        <v>0.287</v>
      </c>
      <c r="L21">
        <v>0.471</v>
      </c>
      <c r="M21">
        <v>0.277</v>
      </c>
      <c r="N21">
        <v>0.369</v>
      </c>
      <c r="O21">
        <v>0.184</v>
      </c>
      <c r="P21">
        <v>0.41</v>
      </c>
      <c r="Q21">
        <v>0.256</v>
      </c>
      <c r="R21">
        <v>0.215</v>
      </c>
      <c r="S21">
        <v>0.205</v>
      </c>
      <c r="T21">
        <v>1.302</v>
      </c>
      <c r="U21">
        <v>0.256</v>
      </c>
      <c r="V21">
        <v>0.277</v>
      </c>
      <c r="W21">
        <v>0.338</v>
      </c>
      <c r="X21">
        <v>0.205</v>
      </c>
      <c r="Y21">
        <v>0.379</v>
      </c>
      <c r="Z21">
        <v>0.174</v>
      </c>
      <c r="AA21">
        <v>0.215</v>
      </c>
      <c r="AB21">
        <v>0.543</v>
      </c>
      <c r="AC21">
        <v>0.174</v>
      </c>
      <c r="AD21">
        <v>0.195</v>
      </c>
      <c r="AE21">
        <v>0.225</v>
      </c>
      <c r="AF21">
        <v>0.277</v>
      </c>
      <c r="AG21">
        <v>0.266</v>
      </c>
      <c r="AH21">
        <v>0.307</v>
      </c>
      <c r="AI21">
        <v>0.215</v>
      </c>
      <c r="AJ21">
        <v>0.389</v>
      </c>
      <c r="AK21">
        <v>0.594</v>
      </c>
      <c r="AL21">
        <v>0.215</v>
      </c>
      <c r="AM21">
        <v>0.266</v>
      </c>
      <c r="AN21">
        <v>0.215</v>
      </c>
      <c r="AO21">
        <v>0.287</v>
      </c>
      <c r="AP21">
        <v>0.225</v>
      </c>
      <c r="AQ21">
        <v>0.236</v>
      </c>
      <c r="AR21">
        <v>0.277</v>
      </c>
      <c r="AS21">
        <v>0.307</v>
      </c>
      <c r="AT21">
        <v>0.451</v>
      </c>
      <c r="AU21">
        <v>1.056</v>
      </c>
      <c r="AV21">
        <v>0.297</v>
      </c>
      <c r="AW21">
        <v>0.184</v>
      </c>
      <c r="AX21">
        <v>0.338</v>
      </c>
      <c r="AY21">
        <v>0.4</v>
      </c>
      <c r="AZ21">
        <v>0.174</v>
      </c>
      <c r="BA21">
        <v>0.215</v>
      </c>
    </row>
    <row r="22" spans="1:53" ht="12.75">
      <c r="A22">
        <v>375</v>
      </c>
      <c r="B22">
        <v>0.789</v>
      </c>
      <c r="C22">
        <v>0.205</v>
      </c>
      <c r="D22">
        <v>0.266</v>
      </c>
      <c r="E22">
        <v>0.769</v>
      </c>
      <c r="F22">
        <v>0.266</v>
      </c>
      <c r="G22">
        <v>0.676</v>
      </c>
      <c r="H22">
        <v>0.379</v>
      </c>
      <c r="I22">
        <v>0.266</v>
      </c>
      <c r="J22">
        <v>0.369</v>
      </c>
      <c r="K22">
        <v>0.287</v>
      </c>
      <c r="L22">
        <v>0.492</v>
      </c>
      <c r="M22">
        <v>0.277</v>
      </c>
      <c r="N22">
        <v>0.338</v>
      </c>
      <c r="O22">
        <v>0.195</v>
      </c>
      <c r="Q22">
        <v>0.256</v>
      </c>
      <c r="R22">
        <v>0.225</v>
      </c>
      <c r="S22">
        <v>0.215</v>
      </c>
      <c r="T22">
        <v>1.701</v>
      </c>
      <c r="U22">
        <v>0.256</v>
      </c>
      <c r="V22">
        <v>0.277</v>
      </c>
      <c r="W22">
        <v>0.348</v>
      </c>
      <c r="X22">
        <v>0.215</v>
      </c>
      <c r="Y22">
        <v>0.4</v>
      </c>
      <c r="Z22">
        <v>0.184</v>
      </c>
      <c r="AA22">
        <v>0.225</v>
      </c>
      <c r="AD22">
        <v>0.205</v>
      </c>
      <c r="AE22">
        <v>0.225</v>
      </c>
      <c r="AF22">
        <v>0.287</v>
      </c>
      <c r="AG22">
        <v>0.277</v>
      </c>
      <c r="AH22">
        <v>0.318</v>
      </c>
      <c r="AI22">
        <v>0.225</v>
      </c>
      <c r="AJ22">
        <v>0.4</v>
      </c>
      <c r="AK22">
        <v>0.615</v>
      </c>
      <c r="AL22">
        <v>0.225</v>
      </c>
      <c r="AM22">
        <v>0.277</v>
      </c>
      <c r="AN22">
        <v>0.215</v>
      </c>
      <c r="AO22">
        <v>0.297</v>
      </c>
      <c r="AP22">
        <v>0.236</v>
      </c>
      <c r="AQ22">
        <v>0.246</v>
      </c>
      <c r="AR22">
        <v>0.287</v>
      </c>
      <c r="AS22">
        <v>0.318</v>
      </c>
      <c r="AT22">
        <v>0.471</v>
      </c>
      <c r="AU22">
        <v>1.117</v>
      </c>
      <c r="AV22">
        <v>0.307</v>
      </c>
      <c r="AW22">
        <v>0.195</v>
      </c>
      <c r="AX22">
        <v>0.348</v>
      </c>
      <c r="AY22">
        <v>0.4</v>
      </c>
      <c r="AZ22">
        <v>0.184</v>
      </c>
      <c r="BA22">
        <v>0.225</v>
      </c>
    </row>
    <row r="23" spans="1:53" ht="12.75">
      <c r="A23">
        <v>400</v>
      </c>
      <c r="B23">
        <v>0.81</v>
      </c>
      <c r="C23">
        <v>0.215</v>
      </c>
      <c r="D23">
        <v>0.266</v>
      </c>
      <c r="E23">
        <v>0.789</v>
      </c>
      <c r="F23">
        <v>0.277</v>
      </c>
      <c r="G23">
        <v>0.697</v>
      </c>
      <c r="H23">
        <v>0.379</v>
      </c>
      <c r="I23">
        <v>0.266</v>
      </c>
      <c r="J23">
        <v>0.379</v>
      </c>
      <c r="K23">
        <v>0.297</v>
      </c>
      <c r="L23">
        <v>0.512</v>
      </c>
      <c r="M23">
        <v>0.287</v>
      </c>
      <c r="N23">
        <v>0.348</v>
      </c>
      <c r="O23">
        <v>0.195</v>
      </c>
      <c r="P23">
        <v>0.43</v>
      </c>
      <c r="Q23">
        <v>0.266</v>
      </c>
      <c r="R23">
        <v>0.225</v>
      </c>
      <c r="S23">
        <v>0.215</v>
      </c>
      <c r="T23">
        <v>2.214</v>
      </c>
      <c r="U23">
        <v>0.256</v>
      </c>
      <c r="V23">
        <v>0.297</v>
      </c>
      <c r="W23">
        <v>0.348</v>
      </c>
      <c r="X23">
        <v>0.225</v>
      </c>
      <c r="Y23">
        <v>0.41</v>
      </c>
      <c r="Z23">
        <v>0.195</v>
      </c>
      <c r="AA23">
        <v>0.225</v>
      </c>
      <c r="AB23">
        <v>0.605</v>
      </c>
      <c r="AC23">
        <v>0.195</v>
      </c>
      <c r="AD23">
        <v>0.205</v>
      </c>
      <c r="AE23">
        <v>0.236</v>
      </c>
      <c r="AF23">
        <v>0.297</v>
      </c>
      <c r="AG23">
        <v>0.277</v>
      </c>
      <c r="AH23">
        <v>0.328</v>
      </c>
      <c r="AI23">
        <v>0.236</v>
      </c>
      <c r="AJ23">
        <v>0.41</v>
      </c>
      <c r="AK23">
        <v>0.625</v>
      </c>
      <c r="AL23">
        <v>0.236</v>
      </c>
      <c r="AM23">
        <v>0.287</v>
      </c>
      <c r="AN23">
        <v>0.215</v>
      </c>
      <c r="AO23">
        <v>0.307</v>
      </c>
      <c r="AP23">
        <v>0.246</v>
      </c>
      <c r="AQ23">
        <v>0.266</v>
      </c>
      <c r="AR23">
        <v>0.297</v>
      </c>
      <c r="AS23">
        <v>0.328</v>
      </c>
      <c r="AT23">
        <v>0.492</v>
      </c>
      <c r="AU23">
        <v>1.168</v>
      </c>
      <c r="AV23">
        <v>0.328</v>
      </c>
      <c r="AW23">
        <v>0.195</v>
      </c>
      <c r="AX23">
        <v>0.359</v>
      </c>
      <c r="AY23">
        <v>0.42</v>
      </c>
      <c r="AZ23">
        <v>0.184</v>
      </c>
      <c r="BA23">
        <v>0.225</v>
      </c>
    </row>
    <row r="24" spans="1:53" ht="12.75">
      <c r="A24">
        <v>425</v>
      </c>
      <c r="B24">
        <v>0.851</v>
      </c>
      <c r="C24">
        <v>0.225</v>
      </c>
      <c r="D24">
        <v>0.277</v>
      </c>
      <c r="E24">
        <v>0.799</v>
      </c>
      <c r="F24">
        <v>0.287</v>
      </c>
      <c r="G24">
        <v>0.707</v>
      </c>
      <c r="H24">
        <v>0.389</v>
      </c>
      <c r="I24">
        <v>0.266</v>
      </c>
      <c r="J24">
        <v>0.389</v>
      </c>
      <c r="K24">
        <v>0.307</v>
      </c>
      <c r="L24">
        <v>0.543</v>
      </c>
      <c r="M24">
        <v>0.287</v>
      </c>
      <c r="N24">
        <v>0.379</v>
      </c>
      <c r="O24">
        <v>0.205</v>
      </c>
      <c r="Q24">
        <v>0.277</v>
      </c>
      <c r="R24">
        <v>0.225</v>
      </c>
      <c r="S24">
        <v>0.225</v>
      </c>
      <c r="T24">
        <v>2.767</v>
      </c>
      <c r="U24">
        <v>0.266</v>
      </c>
      <c r="V24">
        <v>0.287</v>
      </c>
      <c r="W24">
        <v>0.359</v>
      </c>
      <c r="X24">
        <v>0.236</v>
      </c>
      <c r="Y24">
        <v>0.42</v>
      </c>
      <c r="Z24">
        <v>0.195</v>
      </c>
      <c r="AA24">
        <v>0.236</v>
      </c>
      <c r="AD24">
        <v>0.215</v>
      </c>
      <c r="AE24">
        <v>0.236</v>
      </c>
      <c r="AF24">
        <v>0.307</v>
      </c>
      <c r="AG24">
        <v>0.287</v>
      </c>
      <c r="AH24">
        <v>0.328</v>
      </c>
      <c r="AI24">
        <v>0.236</v>
      </c>
      <c r="AJ24">
        <v>0.43</v>
      </c>
      <c r="AK24">
        <v>0.646</v>
      </c>
      <c r="AL24">
        <v>0.246</v>
      </c>
      <c r="AM24">
        <v>0.287</v>
      </c>
      <c r="AN24">
        <v>0.225</v>
      </c>
      <c r="AO24">
        <v>0.318</v>
      </c>
      <c r="AP24">
        <v>0.246</v>
      </c>
      <c r="AQ24">
        <v>0.266</v>
      </c>
      <c r="AR24">
        <v>0.307</v>
      </c>
      <c r="AS24">
        <v>0.338</v>
      </c>
      <c r="AT24">
        <v>0.512</v>
      </c>
      <c r="AU24">
        <v>1.24</v>
      </c>
      <c r="AV24">
        <v>0.338</v>
      </c>
      <c r="AW24">
        <v>0.205</v>
      </c>
      <c r="AX24">
        <v>0.369</v>
      </c>
      <c r="AY24">
        <v>0.43</v>
      </c>
      <c r="AZ24">
        <v>0.195</v>
      </c>
      <c r="BA24">
        <v>0.236</v>
      </c>
    </row>
    <row r="25" spans="1:53" ht="12.75">
      <c r="A25">
        <v>450</v>
      </c>
      <c r="B25">
        <v>0.892</v>
      </c>
      <c r="C25">
        <v>0.236</v>
      </c>
      <c r="D25">
        <v>0.287</v>
      </c>
      <c r="E25">
        <v>0.82</v>
      </c>
      <c r="F25">
        <v>0.297</v>
      </c>
      <c r="G25">
        <v>0.717</v>
      </c>
      <c r="H25">
        <v>0.4</v>
      </c>
      <c r="I25">
        <v>0.277</v>
      </c>
      <c r="J25">
        <v>0.41</v>
      </c>
      <c r="K25">
        <v>0.318</v>
      </c>
      <c r="L25">
        <v>0.564</v>
      </c>
      <c r="M25">
        <v>0.287</v>
      </c>
      <c r="N25">
        <v>0.379</v>
      </c>
      <c r="O25">
        <v>0.205</v>
      </c>
      <c r="P25">
        <v>0.451</v>
      </c>
      <c r="Q25">
        <v>0.277</v>
      </c>
      <c r="R25">
        <v>0.236</v>
      </c>
      <c r="S25">
        <v>0.225</v>
      </c>
      <c r="T25">
        <v>3.628</v>
      </c>
      <c r="U25">
        <v>0.277</v>
      </c>
      <c r="V25">
        <v>0.297</v>
      </c>
      <c r="W25">
        <v>0.359</v>
      </c>
      <c r="X25">
        <v>0.236</v>
      </c>
      <c r="Y25">
        <v>0.43</v>
      </c>
      <c r="Z25">
        <v>0.205</v>
      </c>
      <c r="AA25">
        <v>0.236</v>
      </c>
      <c r="AB25">
        <v>0.666</v>
      </c>
      <c r="AC25">
        <v>0.205</v>
      </c>
      <c r="AD25">
        <v>0.246</v>
      </c>
      <c r="AE25">
        <v>0.246</v>
      </c>
      <c r="AF25">
        <v>0.328</v>
      </c>
      <c r="AG25">
        <v>0.287</v>
      </c>
      <c r="AH25">
        <v>0.328</v>
      </c>
      <c r="AI25">
        <v>0.246</v>
      </c>
      <c r="AJ25">
        <v>0.441</v>
      </c>
      <c r="AK25">
        <v>0.656</v>
      </c>
      <c r="AL25">
        <v>0.256</v>
      </c>
      <c r="AM25">
        <v>0.297</v>
      </c>
      <c r="AN25">
        <v>0.236</v>
      </c>
      <c r="AO25">
        <v>0.328</v>
      </c>
      <c r="AP25">
        <v>0.266</v>
      </c>
      <c r="AQ25">
        <v>0.287</v>
      </c>
      <c r="AR25">
        <v>0.318</v>
      </c>
      <c r="AS25">
        <v>0.348</v>
      </c>
      <c r="AT25">
        <v>0.523</v>
      </c>
      <c r="AU25">
        <v>1.302</v>
      </c>
      <c r="AV25">
        <v>0.359</v>
      </c>
      <c r="AW25">
        <v>0.205</v>
      </c>
      <c r="AX25">
        <v>0.379</v>
      </c>
      <c r="AY25">
        <v>0.441</v>
      </c>
      <c r="AZ25">
        <v>0.195</v>
      </c>
      <c r="BA25">
        <v>0.246</v>
      </c>
    </row>
    <row r="26" spans="1:53" ht="12.75">
      <c r="A26">
        <v>475</v>
      </c>
      <c r="B26">
        <v>0.922</v>
      </c>
      <c r="C26">
        <v>0.246</v>
      </c>
      <c r="D26">
        <v>0.287</v>
      </c>
      <c r="E26">
        <v>0.84</v>
      </c>
      <c r="F26">
        <v>0.307</v>
      </c>
      <c r="G26">
        <v>0.728</v>
      </c>
      <c r="H26">
        <v>0.42</v>
      </c>
      <c r="I26">
        <v>0.277</v>
      </c>
      <c r="J26">
        <v>0.42</v>
      </c>
      <c r="K26">
        <v>0.318</v>
      </c>
      <c r="L26">
        <v>0.584</v>
      </c>
      <c r="M26">
        <v>0.297</v>
      </c>
      <c r="N26">
        <v>0.389</v>
      </c>
      <c r="O26">
        <v>0.205</v>
      </c>
      <c r="Q26">
        <v>0.287</v>
      </c>
      <c r="R26">
        <v>0.236</v>
      </c>
      <c r="S26">
        <v>0.236</v>
      </c>
      <c r="T26">
        <v>4.961</v>
      </c>
      <c r="U26">
        <v>0.287</v>
      </c>
      <c r="V26">
        <v>0.307</v>
      </c>
      <c r="W26">
        <v>0.359</v>
      </c>
      <c r="X26">
        <v>0.236</v>
      </c>
      <c r="Y26">
        <v>0.441</v>
      </c>
      <c r="Z26">
        <v>0.215</v>
      </c>
      <c r="AA26">
        <v>0.246</v>
      </c>
      <c r="AD26">
        <v>0.492</v>
      </c>
      <c r="AE26">
        <v>0.256</v>
      </c>
      <c r="AF26">
        <v>0.328</v>
      </c>
      <c r="AG26">
        <v>0.297</v>
      </c>
      <c r="AH26">
        <v>0.348</v>
      </c>
      <c r="AI26">
        <v>0.246</v>
      </c>
      <c r="AJ26">
        <v>0.451</v>
      </c>
      <c r="AK26">
        <v>0.676</v>
      </c>
      <c r="AL26">
        <v>0.256</v>
      </c>
      <c r="AM26">
        <v>0.297</v>
      </c>
      <c r="AN26">
        <v>0.236</v>
      </c>
      <c r="AO26">
        <v>0.328</v>
      </c>
      <c r="AP26">
        <v>0.277</v>
      </c>
      <c r="AQ26">
        <v>0.287</v>
      </c>
      <c r="AR26">
        <v>0.328</v>
      </c>
      <c r="AS26">
        <v>0.369</v>
      </c>
      <c r="AT26">
        <v>0.543</v>
      </c>
      <c r="AU26">
        <v>1.363</v>
      </c>
      <c r="AV26">
        <v>0.369</v>
      </c>
      <c r="AW26">
        <v>0.215</v>
      </c>
      <c r="AX26">
        <v>0.4</v>
      </c>
      <c r="AY26">
        <v>0.451</v>
      </c>
      <c r="AZ26">
        <v>0.205</v>
      </c>
      <c r="BA26">
        <v>0.256</v>
      </c>
    </row>
    <row r="27" spans="1:53" ht="12.75">
      <c r="A27">
        <v>500</v>
      </c>
      <c r="B27">
        <v>0.963</v>
      </c>
      <c r="C27">
        <v>0.256</v>
      </c>
      <c r="D27">
        <v>0.287</v>
      </c>
      <c r="E27">
        <v>0.861</v>
      </c>
      <c r="F27">
        <v>0.307</v>
      </c>
      <c r="G27">
        <v>0.738</v>
      </c>
      <c r="H27">
        <v>0.482</v>
      </c>
      <c r="I27">
        <v>0.287</v>
      </c>
      <c r="J27">
        <v>0.43</v>
      </c>
      <c r="K27">
        <v>0.328</v>
      </c>
      <c r="L27">
        <v>0.605</v>
      </c>
      <c r="M27">
        <v>0.307</v>
      </c>
      <c r="N27">
        <v>0.4</v>
      </c>
      <c r="O27">
        <v>0.215</v>
      </c>
      <c r="P27">
        <v>0.471</v>
      </c>
      <c r="Q27">
        <v>0.287</v>
      </c>
      <c r="R27">
        <v>0.246</v>
      </c>
      <c r="S27">
        <v>0.246</v>
      </c>
      <c r="T27">
        <v>6.888</v>
      </c>
      <c r="U27">
        <v>0.287</v>
      </c>
      <c r="V27">
        <v>0.307</v>
      </c>
      <c r="W27">
        <v>0.369</v>
      </c>
      <c r="X27">
        <v>0.246</v>
      </c>
      <c r="Y27">
        <v>0.451</v>
      </c>
      <c r="Z27">
        <v>0.225</v>
      </c>
      <c r="AA27">
        <v>0.246</v>
      </c>
      <c r="AB27">
        <v>0.738</v>
      </c>
      <c r="AC27">
        <v>0.225</v>
      </c>
      <c r="AD27">
        <v>1.138</v>
      </c>
      <c r="AE27">
        <v>0.256</v>
      </c>
      <c r="AF27">
        <v>0.43</v>
      </c>
      <c r="AG27">
        <v>0.881</v>
      </c>
      <c r="AH27">
        <v>0.348</v>
      </c>
      <c r="AI27">
        <v>0.256</v>
      </c>
      <c r="AJ27">
        <v>0.461</v>
      </c>
      <c r="AK27">
        <v>0.697</v>
      </c>
      <c r="AL27">
        <v>0.266</v>
      </c>
      <c r="AM27">
        <v>0.359</v>
      </c>
      <c r="AN27">
        <v>0.246</v>
      </c>
      <c r="AO27">
        <v>0.348</v>
      </c>
      <c r="AP27">
        <v>0.277</v>
      </c>
      <c r="AQ27">
        <v>0.297</v>
      </c>
      <c r="AR27">
        <v>0.338</v>
      </c>
      <c r="AS27">
        <v>0.369</v>
      </c>
      <c r="AT27">
        <v>0.553</v>
      </c>
      <c r="AU27">
        <v>1.435</v>
      </c>
      <c r="AV27">
        <v>0.379</v>
      </c>
      <c r="AW27">
        <v>0.225</v>
      </c>
      <c r="AX27">
        <v>0.41</v>
      </c>
      <c r="AY27">
        <v>0.461</v>
      </c>
      <c r="AZ27">
        <v>0.215</v>
      </c>
      <c r="BA27">
        <v>0.256</v>
      </c>
    </row>
    <row r="31" spans="37:41" ht="12.75">
      <c r="AK31" s="122"/>
      <c r="AL31" s="122"/>
      <c r="AM31" s="122"/>
      <c r="AN31" s="122"/>
      <c r="AO31" s="12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V105"/>
  <sheetViews>
    <sheetView zoomScale="75" zoomScaleNormal="75" workbookViewId="0" topLeftCell="AJ68">
      <selection activeCell="Q109" sqref="Q109"/>
    </sheetView>
  </sheetViews>
  <sheetFormatPr defaultColWidth="9.140625" defaultRowHeight="12.75"/>
  <cols>
    <col min="37" max="37" width="9.7109375" style="0" bestFit="1" customWidth="1"/>
    <col min="38" max="38" width="9.7109375" style="0" customWidth="1"/>
    <col min="39" max="39" width="9.7109375" style="0" bestFit="1" customWidth="1"/>
    <col min="40" max="40" width="9.7109375" style="0" customWidth="1"/>
    <col min="41" max="41" width="9.7109375" style="0" bestFit="1" customWidth="1"/>
  </cols>
  <sheetData>
    <row r="1" ht="12.75">
      <c r="A1" t="s">
        <v>229</v>
      </c>
    </row>
    <row r="2" spans="2:25" ht="12.75">
      <c r="B2" s="122">
        <v>37897</v>
      </c>
      <c r="C2" s="122">
        <v>37905</v>
      </c>
      <c r="D2" s="122">
        <v>37901</v>
      </c>
      <c r="E2" s="122">
        <v>37623</v>
      </c>
      <c r="F2" s="122">
        <v>37635</v>
      </c>
      <c r="G2" s="122">
        <v>37978</v>
      </c>
      <c r="H2" s="122">
        <v>37646</v>
      </c>
      <c r="I2" s="122">
        <v>37630</v>
      </c>
      <c r="J2" s="122">
        <v>37635</v>
      </c>
      <c r="K2" s="122">
        <v>37644</v>
      </c>
      <c r="L2" s="122">
        <v>37644</v>
      </c>
      <c r="M2" s="122">
        <v>37652</v>
      </c>
      <c r="N2" s="122">
        <v>37646</v>
      </c>
      <c r="O2" s="122">
        <v>37673</v>
      </c>
      <c r="P2" s="122">
        <v>37686</v>
      </c>
      <c r="Q2" t="s">
        <v>25</v>
      </c>
      <c r="R2" t="s">
        <v>26</v>
      </c>
      <c r="S2" t="s">
        <v>26</v>
      </c>
      <c r="T2" s="123" t="s">
        <v>27</v>
      </c>
      <c r="U2" t="s">
        <v>28</v>
      </c>
      <c r="V2" s="122" t="s">
        <v>29</v>
      </c>
      <c r="W2" t="s">
        <v>30</v>
      </c>
      <c r="X2" t="s">
        <v>31</v>
      </c>
      <c r="Y2" t="s">
        <v>32</v>
      </c>
    </row>
    <row r="3" spans="2:25" ht="12.75">
      <c r="B3">
        <v>8</v>
      </c>
      <c r="C3">
        <v>9</v>
      </c>
      <c r="D3">
        <v>10</v>
      </c>
      <c r="E3">
        <v>11</v>
      </c>
      <c r="F3">
        <v>12</v>
      </c>
      <c r="G3">
        <v>14</v>
      </c>
      <c r="H3">
        <v>15</v>
      </c>
      <c r="I3">
        <v>16</v>
      </c>
      <c r="J3">
        <v>17</v>
      </c>
      <c r="K3">
        <v>18</v>
      </c>
      <c r="L3">
        <v>19</v>
      </c>
      <c r="M3">
        <v>20</v>
      </c>
      <c r="N3">
        <v>23</v>
      </c>
      <c r="O3">
        <v>24</v>
      </c>
      <c r="P3">
        <v>25</v>
      </c>
      <c r="Q3">
        <v>28</v>
      </c>
      <c r="R3">
        <v>30</v>
      </c>
      <c r="S3">
        <v>32</v>
      </c>
      <c r="T3">
        <v>37</v>
      </c>
      <c r="U3">
        <v>38</v>
      </c>
      <c r="V3">
        <v>40</v>
      </c>
      <c r="W3">
        <v>41</v>
      </c>
      <c r="X3">
        <v>42</v>
      </c>
      <c r="Y3">
        <v>43</v>
      </c>
    </row>
    <row r="4" spans="2:25" ht="12.75">
      <c r="B4" t="s">
        <v>190</v>
      </c>
      <c r="C4" t="s">
        <v>191</v>
      </c>
      <c r="D4" t="s">
        <v>192</v>
      </c>
      <c r="E4" t="s">
        <v>193</v>
      </c>
      <c r="F4" t="s">
        <v>194</v>
      </c>
      <c r="G4" t="s">
        <v>195</v>
      </c>
      <c r="H4" t="s">
        <v>256</v>
      </c>
      <c r="I4" t="s">
        <v>196</v>
      </c>
      <c r="J4" t="s">
        <v>225</v>
      </c>
      <c r="K4" t="s">
        <v>250</v>
      </c>
      <c r="L4" t="s">
        <v>251</v>
      </c>
      <c r="M4" t="s">
        <v>284</v>
      </c>
      <c r="N4" t="s">
        <v>255</v>
      </c>
      <c r="O4" t="s">
        <v>335</v>
      </c>
      <c r="P4" t="s">
        <v>160</v>
      </c>
      <c r="Q4" t="s">
        <v>310</v>
      </c>
      <c r="R4" t="s">
        <v>131</v>
      </c>
      <c r="S4" t="s">
        <v>132</v>
      </c>
      <c r="T4" t="s">
        <v>283</v>
      </c>
      <c r="U4" t="s">
        <v>308</v>
      </c>
      <c r="V4" t="s">
        <v>313</v>
      </c>
      <c r="W4" t="s">
        <v>409</v>
      </c>
      <c r="X4" t="s">
        <v>161</v>
      </c>
      <c r="Y4" t="s">
        <v>249</v>
      </c>
    </row>
    <row r="5" spans="1:25" ht="12.75">
      <c r="A5">
        <v>25</v>
      </c>
      <c r="B5">
        <v>0.328</v>
      </c>
      <c r="C5">
        <v>0.061</v>
      </c>
      <c r="D5">
        <v>0.061</v>
      </c>
      <c r="E5">
        <v>0.205</v>
      </c>
      <c r="F5">
        <v>0.092</v>
      </c>
      <c r="G5">
        <v>0.01</v>
      </c>
      <c r="H5">
        <v>0.143</v>
      </c>
      <c r="I5">
        <v>0.061</v>
      </c>
      <c r="J5">
        <v>0.092</v>
      </c>
      <c r="K5">
        <v>0.123</v>
      </c>
      <c r="L5">
        <v>0.164</v>
      </c>
      <c r="M5">
        <v>0.113</v>
      </c>
      <c r="N5">
        <v>0.133</v>
      </c>
      <c r="O5">
        <v>0.061</v>
      </c>
      <c r="P5">
        <v>0.133</v>
      </c>
      <c r="Q5">
        <v>0.102</v>
      </c>
      <c r="R5">
        <v>0.205</v>
      </c>
      <c r="S5">
        <v>0.082</v>
      </c>
      <c r="T5">
        <v>0.174</v>
      </c>
      <c r="U5">
        <v>0.061</v>
      </c>
      <c r="V5">
        <v>0.061</v>
      </c>
      <c r="W5">
        <v>0.143</v>
      </c>
      <c r="X5">
        <v>0.061</v>
      </c>
      <c r="Y5">
        <v>0.072</v>
      </c>
    </row>
    <row r="6" spans="1:25" ht="12.75">
      <c r="A6">
        <v>50</v>
      </c>
      <c r="B6">
        <v>0.451</v>
      </c>
      <c r="C6">
        <v>0.082</v>
      </c>
      <c r="D6">
        <v>0.082</v>
      </c>
      <c r="E6">
        <v>0.359</v>
      </c>
      <c r="F6">
        <v>0.123</v>
      </c>
      <c r="G6">
        <v>0.184</v>
      </c>
      <c r="H6">
        <v>0.184</v>
      </c>
      <c r="I6">
        <v>0.082</v>
      </c>
      <c r="J6">
        <v>0.133</v>
      </c>
      <c r="K6">
        <v>0.164</v>
      </c>
      <c r="L6">
        <v>0.236</v>
      </c>
      <c r="M6">
        <v>0.123</v>
      </c>
      <c r="N6">
        <v>0.164</v>
      </c>
      <c r="O6">
        <v>0.092</v>
      </c>
      <c r="P6">
        <v>0.154</v>
      </c>
      <c r="Q6">
        <v>0.123</v>
      </c>
      <c r="R6">
        <v>0.287</v>
      </c>
      <c r="S6">
        <v>0.102</v>
      </c>
      <c r="T6">
        <v>0.205</v>
      </c>
      <c r="U6">
        <v>0.072</v>
      </c>
      <c r="V6">
        <v>0.082</v>
      </c>
      <c r="W6">
        <v>0.164</v>
      </c>
      <c r="X6">
        <v>0.072</v>
      </c>
      <c r="Y6">
        <v>0.092</v>
      </c>
    </row>
    <row r="7" spans="1:25" ht="12.75">
      <c r="A7">
        <v>75</v>
      </c>
      <c r="B7">
        <v>0.543</v>
      </c>
      <c r="C7">
        <v>0.092</v>
      </c>
      <c r="D7">
        <v>0.092</v>
      </c>
      <c r="E7">
        <v>0.441</v>
      </c>
      <c r="F7">
        <v>0.133</v>
      </c>
      <c r="G7">
        <v>0.236</v>
      </c>
      <c r="H7">
        <v>0.205</v>
      </c>
      <c r="I7">
        <v>0.102</v>
      </c>
      <c r="J7">
        <v>0.164</v>
      </c>
      <c r="K7">
        <v>0.195</v>
      </c>
      <c r="L7">
        <v>0.297</v>
      </c>
      <c r="N7">
        <v>0.184</v>
      </c>
      <c r="O7">
        <v>0.102</v>
      </c>
      <c r="Q7">
        <v>0.143</v>
      </c>
      <c r="U7">
        <v>0.082</v>
      </c>
      <c r="V7">
        <v>0.082</v>
      </c>
      <c r="W7">
        <v>0.195</v>
      </c>
      <c r="Y7">
        <v>0.102</v>
      </c>
    </row>
    <row r="8" spans="1:25" ht="12.75">
      <c r="A8">
        <v>100</v>
      </c>
      <c r="B8">
        <v>0.615</v>
      </c>
      <c r="C8">
        <v>0.102</v>
      </c>
      <c r="D8">
        <v>0.123</v>
      </c>
      <c r="E8">
        <v>0.533</v>
      </c>
      <c r="F8">
        <v>0.154</v>
      </c>
      <c r="G8">
        <v>0.277</v>
      </c>
      <c r="H8">
        <v>0.236</v>
      </c>
      <c r="I8">
        <v>0.113</v>
      </c>
      <c r="J8">
        <v>0.205</v>
      </c>
      <c r="K8">
        <v>0.215</v>
      </c>
      <c r="L8">
        <v>0.348</v>
      </c>
      <c r="M8">
        <v>0.174</v>
      </c>
      <c r="N8">
        <v>0.205</v>
      </c>
      <c r="O8">
        <v>0.123</v>
      </c>
      <c r="P8">
        <v>0.215</v>
      </c>
      <c r="Q8">
        <v>0.174</v>
      </c>
      <c r="R8">
        <v>0.779</v>
      </c>
      <c r="S8">
        <v>0.143</v>
      </c>
      <c r="T8">
        <v>0.256</v>
      </c>
      <c r="U8">
        <v>0.102</v>
      </c>
      <c r="V8">
        <v>0.113</v>
      </c>
      <c r="W8">
        <v>0.215</v>
      </c>
      <c r="X8">
        <v>0.102</v>
      </c>
      <c r="Y8">
        <v>0.113</v>
      </c>
    </row>
    <row r="9" spans="1:25" ht="12.75">
      <c r="A9">
        <v>125</v>
      </c>
      <c r="B9">
        <v>0.707</v>
      </c>
      <c r="C9">
        <v>0.113</v>
      </c>
      <c r="D9">
        <v>0.133</v>
      </c>
      <c r="E9">
        <v>0.615</v>
      </c>
      <c r="F9">
        <v>0.164</v>
      </c>
      <c r="G9">
        <v>0.328</v>
      </c>
      <c r="H9">
        <v>0.256</v>
      </c>
      <c r="I9">
        <v>0.113</v>
      </c>
      <c r="J9">
        <v>0.246</v>
      </c>
      <c r="K9">
        <v>0.236</v>
      </c>
      <c r="L9">
        <v>0.379</v>
      </c>
      <c r="N9">
        <v>0.225</v>
      </c>
      <c r="O9">
        <v>0.133</v>
      </c>
      <c r="Q9">
        <v>0.195</v>
      </c>
      <c r="U9">
        <v>0.102</v>
      </c>
      <c r="V9">
        <v>0.113</v>
      </c>
      <c r="W9">
        <v>0.246</v>
      </c>
      <c r="Y9">
        <v>0.133</v>
      </c>
    </row>
    <row r="10" spans="1:25" ht="12.75">
      <c r="A10">
        <v>150</v>
      </c>
      <c r="B10">
        <v>0.779</v>
      </c>
      <c r="C10">
        <v>0.133</v>
      </c>
      <c r="D10">
        <v>0.143</v>
      </c>
      <c r="E10">
        <v>0.717</v>
      </c>
      <c r="F10">
        <v>0.184</v>
      </c>
      <c r="G10">
        <v>0.369</v>
      </c>
      <c r="H10">
        <v>0.266</v>
      </c>
      <c r="I10">
        <v>0.123</v>
      </c>
      <c r="J10">
        <v>0.277</v>
      </c>
      <c r="K10">
        <v>0.236</v>
      </c>
      <c r="L10">
        <v>0.43</v>
      </c>
      <c r="M10">
        <v>0.195</v>
      </c>
      <c r="N10">
        <v>0.236</v>
      </c>
      <c r="O10">
        <v>0.133</v>
      </c>
      <c r="P10">
        <v>0.256</v>
      </c>
      <c r="Q10">
        <v>0.215</v>
      </c>
      <c r="R10">
        <v>2.286</v>
      </c>
      <c r="S10">
        <v>0.174</v>
      </c>
      <c r="T10">
        <v>0.287</v>
      </c>
      <c r="U10">
        <v>0.123</v>
      </c>
      <c r="V10">
        <v>0.133</v>
      </c>
      <c r="W10">
        <v>0.266</v>
      </c>
      <c r="X10">
        <v>0.123</v>
      </c>
      <c r="Y10">
        <v>0.143</v>
      </c>
    </row>
    <row r="11" spans="1:25" ht="12.75">
      <c r="A11">
        <v>175</v>
      </c>
      <c r="B11">
        <v>0.851</v>
      </c>
      <c r="C11">
        <v>0.133</v>
      </c>
      <c r="D11">
        <v>0.154</v>
      </c>
      <c r="E11">
        <v>0.799</v>
      </c>
      <c r="F11">
        <v>0.195</v>
      </c>
      <c r="G11">
        <v>0.41</v>
      </c>
      <c r="H11">
        <v>0.287</v>
      </c>
      <c r="I11">
        <v>0.133</v>
      </c>
      <c r="J11">
        <v>0.307</v>
      </c>
      <c r="K11">
        <v>0.256</v>
      </c>
      <c r="L11">
        <v>0.461</v>
      </c>
      <c r="N11">
        <v>0.246</v>
      </c>
      <c r="O11">
        <v>0.143</v>
      </c>
      <c r="Q11">
        <v>0.225</v>
      </c>
      <c r="U11">
        <v>0.123</v>
      </c>
      <c r="V11">
        <v>0.143</v>
      </c>
      <c r="W11">
        <v>0.297</v>
      </c>
      <c r="Y11">
        <v>0.143</v>
      </c>
    </row>
    <row r="12" spans="1:25" ht="12.75">
      <c r="A12">
        <v>200</v>
      </c>
      <c r="B12">
        <v>0.933</v>
      </c>
      <c r="C12">
        <v>0.143</v>
      </c>
      <c r="D12">
        <v>0.174</v>
      </c>
      <c r="E12">
        <v>0.881</v>
      </c>
      <c r="F12">
        <v>0.205</v>
      </c>
      <c r="G12">
        <v>0.461</v>
      </c>
      <c r="H12">
        <v>0.297</v>
      </c>
      <c r="I12">
        <v>0.143</v>
      </c>
      <c r="J12">
        <v>0.348</v>
      </c>
      <c r="K12">
        <v>0.266</v>
      </c>
      <c r="L12">
        <v>0.502</v>
      </c>
      <c r="M12">
        <v>0.225</v>
      </c>
      <c r="N12">
        <v>0.266</v>
      </c>
      <c r="O12">
        <v>0.154</v>
      </c>
      <c r="P12">
        <v>0.307</v>
      </c>
      <c r="Q12">
        <v>0.246</v>
      </c>
      <c r="R12">
        <v>5.074</v>
      </c>
      <c r="S12">
        <v>0.184</v>
      </c>
      <c r="T12">
        <v>0.328</v>
      </c>
      <c r="U12">
        <v>0.133</v>
      </c>
      <c r="V12">
        <v>0.143</v>
      </c>
      <c r="W12">
        <v>0.318</v>
      </c>
      <c r="X12">
        <v>0.143</v>
      </c>
      <c r="Y12">
        <v>0.154</v>
      </c>
    </row>
    <row r="13" spans="1:25" ht="12.75">
      <c r="A13">
        <v>225</v>
      </c>
      <c r="B13">
        <v>1.004</v>
      </c>
      <c r="C13">
        <v>0.164</v>
      </c>
      <c r="D13">
        <v>0.184</v>
      </c>
      <c r="E13">
        <v>0.974</v>
      </c>
      <c r="F13">
        <v>0.225</v>
      </c>
      <c r="G13">
        <v>0.502</v>
      </c>
      <c r="H13">
        <v>0.318</v>
      </c>
      <c r="I13">
        <v>0.143</v>
      </c>
      <c r="J13">
        <v>0.379</v>
      </c>
      <c r="K13">
        <v>0.277</v>
      </c>
      <c r="L13">
        <v>0.523</v>
      </c>
      <c r="N13">
        <v>0.277</v>
      </c>
      <c r="O13">
        <v>0.164</v>
      </c>
      <c r="Q13">
        <v>0.256</v>
      </c>
      <c r="U13">
        <v>0.143</v>
      </c>
      <c r="V13">
        <v>0.154</v>
      </c>
      <c r="W13">
        <v>0.359</v>
      </c>
      <c r="Y13">
        <v>0.164</v>
      </c>
    </row>
    <row r="14" spans="1:25" ht="12.75">
      <c r="A14">
        <v>250</v>
      </c>
      <c r="B14">
        <v>1.076</v>
      </c>
      <c r="C14">
        <v>0.164</v>
      </c>
      <c r="D14">
        <v>0.195</v>
      </c>
      <c r="E14">
        <v>1.056</v>
      </c>
      <c r="F14">
        <v>0.236</v>
      </c>
      <c r="G14">
        <v>0.543</v>
      </c>
      <c r="H14">
        <v>0.328</v>
      </c>
      <c r="I14">
        <v>0.164</v>
      </c>
      <c r="J14">
        <v>0.41</v>
      </c>
      <c r="K14">
        <v>0.287</v>
      </c>
      <c r="L14">
        <v>0.543</v>
      </c>
      <c r="M14">
        <v>0.246</v>
      </c>
      <c r="N14">
        <v>0.287</v>
      </c>
      <c r="O14">
        <v>0.164</v>
      </c>
      <c r="P14">
        <v>0.338</v>
      </c>
      <c r="Q14">
        <v>0.266</v>
      </c>
      <c r="S14">
        <v>0.215</v>
      </c>
      <c r="T14">
        <v>0.359</v>
      </c>
      <c r="U14">
        <v>0.154</v>
      </c>
      <c r="V14">
        <v>0.154</v>
      </c>
      <c r="W14">
        <v>0.379</v>
      </c>
      <c r="X14">
        <v>0.154</v>
      </c>
      <c r="Y14">
        <v>0.174</v>
      </c>
    </row>
    <row r="15" spans="1:25" ht="12.75">
      <c r="A15">
        <v>275</v>
      </c>
      <c r="B15">
        <v>1.148</v>
      </c>
      <c r="C15">
        <v>0.174</v>
      </c>
      <c r="D15">
        <v>0.205</v>
      </c>
      <c r="E15">
        <v>1.138</v>
      </c>
      <c r="F15">
        <v>0.236</v>
      </c>
      <c r="G15">
        <v>0.574</v>
      </c>
      <c r="H15">
        <v>0.338</v>
      </c>
      <c r="I15">
        <v>0.164</v>
      </c>
      <c r="J15">
        <v>0.43</v>
      </c>
      <c r="K15">
        <v>0.287</v>
      </c>
      <c r="L15">
        <v>0.574</v>
      </c>
      <c r="N15">
        <v>0.297</v>
      </c>
      <c r="O15">
        <v>0.174</v>
      </c>
      <c r="Q15">
        <v>0.277</v>
      </c>
      <c r="U15">
        <v>0.154</v>
      </c>
      <c r="V15">
        <v>0.174</v>
      </c>
      <c r="W15">
        <v>0.461</v>
      </c>
      <c r="Y15">
        <v>0.184</v>
      </c>
    </row>
    <row r="16" spans="1:25" ht="12.75">
      <c r="A16">
        <v>300</v>
      </c>
      <c r="B16">
        <v>1.22</v>
      </c>
      <c r="C16">
        <v>0.184</v>
      </c>
      <c r="D16">
        <v>0.225</v>
      </c>
      <c r="E16">
        <v>1.209</v>
      </c>
      <c r="F16">
        <v>0.246</v>
      </c>
      <c r="G16">
        <v>0.605</v>
      </c>
      <c r="H16">
        <v>0.348</v>
      </c>
      <c r="I16">
        <v>0.164</v>
      </c>
      <c r="J16">
        <v>0.461</v>
      </c>
      <c r="K16">
        <v>0.297</v>
      </c>
      <c r="L16">
        <v>0.594</v>
      </c>
      <c r="M16">
        <v>0.256</v>
      </c>
      <c r="N16">
        <v>0.307</v>
      </c>
      <c r="O16">
        <v>0.184</v>
      </c>
      <c r="P16">
        <v>0.379</v>
      </c>
      <c r="Q16">
        <v>0.297</v>
      </c>
      <c r="S16">
        <v>0.225</v>
      </c>
      <c r="T16">
        <v>0.389</v>
      </c>
      <c r="U16">
        <v>0.164</v>
      </c>
      <c r="V16">
        <v>0.184</v>
      </c>
      <c r="W16">
        <v>0.625</v>
      </c>
      <c r="X16">
        <v>0.164</v>
      </c>
      <c r="Y16">
        <v>0.184</v>
      </c>
    </row>
    <row r="17" spans="1:25" ht="12.75">
      <c r="A17">
        <v>325</v>
      </c>
      <c r="B17">
        <v>1.291</v>
      </c>
      <c r="C17">
        <v>0.184</v>
      </c>
      <c r="D17">
        <v>0.236</v>
      </c>
      <c r="E17">
        <v>1.271</v>
      </c>
      <c r="F17">
        <v>0.256</v>
      </c>
      <c r="G17">
        <v>0.635</v>
      </c>
      <c r="H17">
        <v>0.359</v>
      </c>
      <c r="I17">
        <v>0.174</v>
      </c>
      <c r="J17">
        <v>0.482</v>
      </c>
      <c r="K17">
        <v>0.307</v>
      </c>
      <c r="L17">
        <v>0.615</v>
      </c>
      <c r="N17">
        <v>0.318</v>
      </c>
      <c r="O17">
        <v>0.184</v>
      </c>
      <c r="Q17">
        <v>0.297</v>
      </c>
      <c r="U17">
        <v>0.174</v>
      </c>
      <c r="V17">
        <v>0.184</v>
      </c>
      <c r="W17">
        <v>0.471</v>
      </c>
      <c r="Y17">
        <v>0.184</v>
      </c>
    </row>
    <row r="18" spans="1:25" ht="12.75">
      <c r="A18">
        <v>350</v>
      </c>
      <c r="B18">
        <v>1.373</v>
      </c>
      <c r="C18">
        <v>0.195</v>
      </c>
      <c r="D18">
        <v>0.246</v>
      </c>
      <c r="E18">
        <v>1.332</v>
      </c>
      <c r="F18">
        <v>0.266</v>
      </c>
      <c r="G18">
        <v>0.666</v>
      </c>
      <c r="H18">
        <v>0.328</v>
      </c>
      <c r="I18">
        <v>0.184</v>
      </c>
      <c r="J18">
        <v>0.502</v>
      </c>
      <c r="K18">
        <v>0.318</v>
      </c>
      <c r="L18">
        <v>0.635</v>
      </c>
      <c r="M18">
        <v>0.277</v>
      </c>
      <c r="N18">
        <v>0.369</v>
      </c>
      <c r="O18">
        <v>0.184</v>
      </c>
      <c r="P18">
        <v>0.41</v>
      </c>
      <c r="Q18">
        <v>0.318</v>
      </c>
      <c r="S18">
        <v>0.246</v>
      </c>
      <c r="T18">
        <v>0.41</v>
      </c>
      <c r="U18">
        <v>0.174</v>
      </c>
      <c r="V18">
        <v>0.184</v>
      </c>
      <c r="W18">
        <v>0.635</v>
      </c>
      <c r="X18">
        <v>0.174</v>
      </c>
      <c r="Y18">
        <v>0.195</v>
      </c>
    </row>
    <row r="19" spans="1:25" ht="12.75">
      <c r="A19">
        <v>375</v>
      </c>
      <c r="B19">
        <v>1.435</v>
      </c>
      <c r="C19">
        <v>0.205</v>
      </c>
      <c r="D19">
        <v>0.256</v>
      </c>
      <c r="E19">
        <v>1.373</v>
      </c>
      <c r="F19">
        <v>0.266</v>
      </c>
      <c r="G19">
        <v>0.676</v>
      </c>
      <c r="H19">
        <v>0.379</v>
      </c>
      <c r="I19">
        <v>1.117</v>
      </c>
      <c r="J19">
        <v>0.512</v>
      </c>
      <c r="K19">
        <v>0.318</v>
      </c>
      <c r="L19">
        <v>0.656</v>
      </c>
      <c r="N19">
        <v>0.338</v>
      </c>
      <c r="O19">
        <v>0.195</v>
      </c>
      <c r="Q19">
        <v>0.328</v>
      </c>
      <c r="U19">
        <v>0.184</v>
      </c>
      <c r="V19">
        <v>0.195</v>
      </c>
      <c r="W19">
        <v>0.533</v>
      </c>
      <c r="Y19">
        <v>0.205</v>
      </c>
    </row>
    <row r="20" spans="1:25" ht="12.75">
      <c r="A20">
        <v>400</v>
      </c>
      <c r="B20">
        <v>1.496</v>
      </c>
      <c r="C20">
        <v>0.215</v>
      </c>
      <c r="D20">
        <v>0.266</v>
      </c>
      <c r="E20">
        <v>1.384</v>
      </c>
      <c r="F20">
        <v>0.277</v>
      </c>
      <c r="G20">
        <v>0.697</v>
      </c>
      <c r="H20">
        <v>0.379</v>
      </c>
      <c r="I20">
        <v>7.103</v>
      </c>
      <c r="J20">
        <v>0.533</v>
      </c>
      <c r="K20">
        <v>0.328</v>
      </c>
      <c r="L20">
        <v>0.687</v>
      </c>
      <c r="M20">
        <v>0.287</v>
      </c>
      <c r="N20">
        <v>0.348</v>
      </c>
      <c r="O20">
        <v>0.195</v>
      </c>
      <c r="P20">
        <v>0.43</v>
      </c>
      <c r="Q20">
        <v>0.328</v>
      </c>
      <c r="S20">
        <v>0.389</v>
      </c>
      <c r="T20">
        <v>0.43</v>
      </c>
      <c r="U20">
        <v>0.195</v>
      </c>
      <c r="V20">
        <v>0.205</v>
      </c>
      <c r="W20">
        <v>0.615</v>
      </c>
      <c r="X20">
        <v>0.195</v>
      </c>
      <c r="Y20">
        <v>0.215</v>
      </c>
    </row>
    <row r="21" spans="1:25" ht="12.75">
      <c r="A21">
        <v>425</v>
      </c>
      <c r="B21">
        <v>1.568</v>
      </c>
      <c r="C21">
        <v>0.225</v>
      </c>
      <c r="D21">
        <v>0.277</v>
      </c>
      <c r="E21">
        <v>1.425</v>
      </c>
      <c r="F21">
        <v>0.287</v>
      </c>
      <c r="G21">
        <v>0.707</v>
      </c>
      <c r="H21">
        <v>0.389</v>
      </c>
      <c r="J21">
        <v>0.553</v>
      </c>
      <c r="K21">
        <v>0.338</v>
      </c>
      <c r="L21">
        <v>0.707</v>
      </c>
      <c r="N21">
        <v>0.379</v>
      </c>
      <c r="O21">
        <v>0.205</v>
      </c>
      <c r="Q21">
        <v>0.338</v>
      </c>
      <c r="U21">
        <v>0.195</v>
      </c>
      <c r="V21">
        <v>0.225</v>
      </c>
      <c r="W21">
        <v>0.687</v>
      </c>
      <c r="Y21">
        <v>0.256</v>
      </c>
    </row>
    <row r="22" spans="1:25" ht="12.75">
      <c r="A22">
        <v>450</v>
      </c>
      <c r="B22">
        <v>1.64</v>
      </c>
      <c r="C22">
        <v>0.236</v>
      </c>
      <c r="D22">
        <v>0.287</v>
      </c>
      <c r="E22">
        <v>1.486</v>
      </c>
      <c r="F22">
        <v>0.297</v>
      </c>
      <c r="G22">
        <v>0.717</v>
      </c>
      <c r="H22">
        <v>0.4</v>
      </c>
      <c r="J22">
        <v>0.564</v>
      </c>
      <c r="K22">
        <v>0.338</v>
      </c>
      <c r="L22">
        <v>0.728</v>
      </c>
      <c r="M22">
        <v>0.307</v>
      </c>
      <c r="N22">
        <v>0.379</v>
      </c>
      <c r="O22">
        <v>0.205</v>
      </c>
      <c r="P22">
        <v>0.451</v>
      </c>
      <c r="Q22">
        <v>0.348</v>
      </c>
      <c r="S22">
        <v>1.64</v>
      </c>
      <c r="T22">
        <v>0.451</v>
      </c>
      <c r="U22">
        <v>0.205</v>
      </c>
      <c r="V22">
        <v>2.193</v>
      </c>
      <c r="W22">
        <v>0.728</v>
      </c>
      <c r="X22">
        <v>0.205</v>
      </c>
      <c r="Y22">
        <v>0.512</v>
      </c>
    </row>
    <row r="23" spans="1:25" ht="12.75">
      <c r="A23">
        <v>475</v>
      </c>
      <c r="B23">
        <v>1.712</v>
      </c>
      <c r="C23">
        <v>0.246</v>
      </c>
      <c r="D23">
        <v>0.297</v>
      </c>
      <c r="E23">
        <v>1.671</v>
      </c>
      <c r="F23">
        <v>0.307</v>
      </c>
      <c r="G23">
        <v>0.728</v>
      </c>
      <c r="H23">
        <v>0.42</v>
      </c>
      <c r="J23">
        <v>0.574</v>
      </c>
      <c r="K23">
        <v>0.666</v>
      </c>
      <c r="L23">
        <v>0.748</v>
      </c>
      <c r="N23">
        <v>0.389</v>
      </c>
      <c r="O23">
        <v>0.205</v>
      </c>
      <c r="Q23">
        <v>0.359</v>
      </c>
      <c r="U23">
        <v>0.215</v>
      </c>
      <c r="V23">
        <v>6.078</v>
      </c>
      <c r="W23">
        <v>0.799</v>
      </c>
      <c r="Y23">
        <v>1.179</v>
      </c>
    </row>
    <row r="24" spans="1:25" ht="12.75">
      <c r="A24">
        <v>500</v>
      </c>
      <c r="B24">
        <v>1.783</v>
      </c>
      <c r="C24">
        <v>0.256</v>
      </c>
      <c r="D24">
        <v>0.318</v>
      </c>
      <c r="E24">
        <v>2.234</v>
      </c>
      <c r="F24">
        <v>0.307</v>
      </c>
      <c r="G24">
        <v>0.738</v>
      </c>
      <c r="H24">
        <v>0.482</v>
      </c>
      <c r="J24">
        <v>0.594</v>
      </c>
      <c r="K24">
        <v>2.89</v>
      </c>
      <c r="L24">
        <v>0.779</v>
      </c>
      <c r="M24">
        <v>0.318</v>
      </c>
      <c r="N24">
        <v>0.4</v>
      </c>
      <c r="O24">
        <v>0.215</v>
      </c>
      <c r="P24">
        <v>0.471</v>
      </c>
      <c r="Q24">
        <v>0.359</v>
      </c>
      <c r="S24">
        <v>3.946</v>
      </c>
      <c r="T24">
        <v>0.471</v>
      </c>
      <c r="U24">
        <v>0.225</v>
      </c>
      <c r="W24">
        <v>0.953</v>
      </c>
      <c r="X24">
        <v>0.225</v>
      </c>
      <c r="Y24">
        <v>2.46</v>
      </c>
    </row>
    <row r="38" spans="4:9" ht="12.75">
      <c r="D38" t="s">
        <v>422</v>
      </c>
      <c r="E38" t="s">
        <v>424</v>
      </c>
      <c r="F38" t="s">
        <v>439</v>
      </c>
      <c r="G38" t="s">
        <v>423</v>
      </c>
      <c r="H38" t="s">
        <v>425</v>
      </c>
      <c r="I38" t="s">
        <v>453</v>
      </c>
    </row>
    <row r="39" spans="2:8" ht="12.75">
      <c r="B39" s="46" t="s">
        <v>190</v>
      </c>
      <c r="C39" s="43"/>
      <c r="D39" s="37">
        <v>0.758</v>
      </c>
      <c r="E39" s="37">
        <v>0.758</v>
      </c>
      <c r="G39" s="37">
        <v>0.963</v>
      </c>
      <c r="H39" s="37">
        <v>0.963</v>
      </c>
    </row>
    <row r="40" spans="2:8" ht="12.75">
      <c r="B40" s="46" t="s">
        <v>191</v>
      </c>
      <c r="C40" s="43"/>
      <c r="D40" s="37">
        <v>0.195</v>
      </c>
      <c r="E40" s="37">
        <v>0.195</v>
      </c>
      <c r="G40" s="37">
        <v>0.256</v>
      </c>
      <c r="H40" s="37">
        <v>0.256</v>
      </c>
    </row>
    <row r="41" spans="2:8" ht="12.75">
      <c r="B41" s="46" t="s">
        <v>192</v>
      </c>
      <c r="C41" s="43"/>
      <c r="D41" s="125">
        <v>0.246</v>
      </c>
      <c r="E41" s="37">
        <v>0.256</v>
      </c>
      <c r="G41" s="125">
        <v>0.318</v>
      </c>
      <c r="H41" s="37">
        <v>0.287</v>
      </c>
    </row>
    <row r="42" spans="2:9" ht="12.75">
      <c r="B42" s="55" t="s">
        <v>193</v>
      </c>
      <c r="C42" s="43"/>
      <c r="D42" s="37">
        <v>1.332</v>
      </c>
      <c r="E42" s="37">
        <v>1.097</v>
      </c>
      <c r="F42" s="120">
        <v>0.748</v>
      </c>
      <c r="G42" s="120">
        <v>2.234</v>
      </c>
      <c r="H42" s="37">
        <v>1.917</v>
      </c>
      <c r="I42" s="120">
        <v>0.861</v>
      </c>
    </row>
    <row r="43" spans="2:9" ht="12.75">
      <c r="B43" s="55" t="s">
        <v>194</v>
      </c>
      <c r="C43" s="43"/>
      <c r="D43" s="37">
        <v>0.266</v>
      </c>
      <c r="E43" s="37">
        <v>0.266</v>
      </c>
      <c r="F43" s="37">
        <v>0.277</v>
      </c>
      <c r="G43" s="37">
        <v>0.307</v>
      </c>
      <c r="H43" s="37">
        <v>0.307</v>
      </c>
      <c r="I43" s="37">
        <v>0.318</v>
      </c>
    </row>
    <row r="44" spans="2:9" ht="12.75">
      <c r="B44" s="55" t="s">
        <v>195</v>
      </c>
      <c r="C44" s="43"/>
      <c r="D44" s="37">
        <v>0.666</v>
      </c>
      <c r="E44" s="37">
        <v>0.666</v>
      </c>
      <c r="F44" s="37">
        <v>0.625</v>
      </c>
      <c r="G44" s="37">
        <v>0.738</v>
      </c>
      <c r="H44" s="37">
        <v>0.738</v>
      </c>
      <c r="I44" s="37">
        <v>0.707</v>
      </c>
    </row>
    <row r="45" spans="2:9" ht="12.75">
      <c r="B45" s="55" t="s">
        <v>256</v>
      </c>
      <c r="C45" s="48"/>
      <c r="D45" s="49">
        <v>0.328</v>
      </c>
      <c r="E45" s="49">
        <v>0.328</v>
      </c>
      <c r="F45" s="49">
        <v>0.297</v>
      </c>
      <c r="G45" s="49">
        <v>0.482</v>
      </c>
      <c r="H45" s="49">
        <v>0.482</v>
      </c>
      <c r="I45" s="49">
        <v>0.369</v>
      </c>
    </row>
    <row r="46" spans="2:9" ht="12.75">
      <c r="B46" s="55" t="s">
        <v>196</v>
      </c>
      <c r="C46" s="43"/>
      <c r="D46" s="37">
        <v>0.184</v>
      </c>
      <c r="E46" s="37">
        <v>0.266</v>
      </c>
      <c r="F46" s="37">
        <v>0.236</v>
      </c>
      <c r="G46" s="120">
        <v>10</v>
      </c>
      <c r="H46" s="37">
        <v>0.287</v>
      </c>
      <c r="I46" s="37">
        <v>0.266</v>
      </c>
    </row>
    <row r="47" spans="2:9" ht="12.75">
      <c r="B47" s="55" t="s">
        <v>225</v>
      </c>
      <c r="C47" s="43"/>
      <c r="D47" s="51">
        <v>0.502</v>
      </c>
      <c r="E47" s="51">
        <v>0.359</v>
      </c>
      <c r="F47" s="51">
        <v>0.41</v>
      </c>
      <c r="G47" s="51">
        <v>0.594</v>
      </c>
      <c r="H47" s="51">
        <v>0.43</v>
      </c>
      <c r="I47" s="37">
        <v>0.482</v>
      </c>
    </row>
    <row r="48" spans="2:9" ht="12.75">
      <c r="B48" s="55" t="s">
        <v>250</v>
      </c>
      <c r="C48" s="43"/>
      <c r="D48" s="37">
        <v>0.318</v>
      </c>
      <c r="E48" s="37">
        <v>0.285</v>
      </c>
      <c r="F48" s="37">
        <v>0.4</v>
      </c>
      <c r="G48" s="120">
        <v>2.89</v>
      </c>
      <c r="H48" s="37">
        <v>0.328</v>
      </c>
      <c r="I48" s="37">
        <v>0.502</v>
      </c>
    </row>
    <row r="49" spans="2:9" ht="12.75">
      <c r="B49" s="55" t="s">
        <v>251</v>
      </c>
      <c r="C49" s="43"/>
      <c r="D49" s="37">
        <v>0.635</v>
      </c>
      <c r="E49" s="37">
        <v>0.471</v>
      </c>
      <c r="F49" s="37">
        <v>0.256</v>
      </c>
      <c r="G49" s="37">
        <v>0.779</v>
      </c>
      <c r="H49" s="37">
        <v>0.605</v>
      </c>
      <c r="I49" s="37">
        <v>0.287</v>
      </c>
    </row>
    <row r="50" spans="2:9" ht="12.75">
      <c r="B50" s="55" t="s">
        <v>284</v>
      </c>
      <c r="C50" s="43"/>
      <c r="D50" s="53">
        <v>0.277</v>
      </c>
      <c r="E50" s="53">
        <v>0.277</v>
      </c>
      <c r="F50" s="53">
        <v>0.41</v>
      </c>
      <c r="G50" s="53">
        <v>0.318</v>
      </c>
      <c r="H50" s="53">
        <v>0.307</v>
      </c>
      <c r="I50" s="37">
        <v>0.461</v>
      </c>
    </row>
    <row r="51" spans="2:9" ht="12.75">
      <c r="B51" s="55" t="s">
        <v>255</v>
      </c>
      <c r="C51" s="43"/>
      <c r="D51" s="51">
        <v>0.369</v>
      </c>
      <c r="E51" s="51">
        <v>0.369</v>
      </c>
      <c r="F51" s="51">
        <v>0.338</v>
      </c>
      <c r="G51" s="51">
        <v>0.4</v>
      </c>
      <c r="H51" s="51">
        <v>0.4</v>
      </c>
      <c r="I51" s="37">
        <v>0.471</v>
      </c>
    </row>
    <row r="52" spans="2:8" ht="12.75">
      <c r="B52" s="46" t="s">
        <v>335</v>
      </c>
      <c r="C52" s="43"/>
      <c r="D52" s="37">
        <v>0.184</v>
      </c>
      <c r="E52" s="37">
        <v>0.195</v>
      </c>
      <c r="G52" s="37">
        <v>0.215</v>
      </c>
      <c r="H52" s="37">
        <v>0.215</v>
      </c>
    </row>
    <row r="53" spans="2:8" ht="12.75">
      <c r="B53" s="50" t="s">
        <v>160</v>
      </c>
      <c r="C53" s="48"/>
      <c r="D53" s="49">
        <v>0.41</v>
      </c>
      <c r="E53" s="49">
        <v>0.41</v>
      </c>
      <c r="G53" s="49">
        <v>0.471</v>
      </c>
      <c r="H53" s="49">
        <v>0.471</v>
      </c>
    </row>
    <row r="54" spans="2:8" ht="12.75">
      <c r="B54" s="46" t="s">
        <v>310</v>
      </c>
      <c r="C54" s="43"/>
      <c r="D54" s="37">
        <v>0.318</v>
      </c>
      <c r="E54" s="37">
        <v>0.205</v>
      </c>
      <c r="G54" s="37">
        <v>0.359</v>
      </c>
      <c r="H54" s="37">
        <v>0.246</v>
      </c>
    </row>
    <row r="55" spans="2:8" ht="12.75">
      <c r="B55" s="46" t="s">
        <v>131</v>
      </c>
      <c r="C55" s="43"/>
      <c r="D55" s="37">
        <v>10</v>
      </c>
      <c r="E55" s="37">
        <v>1.353</v>
      </c>
      <c r="G55" s="120">
        <v>10</v>
      </c>
      <c r="H55" s="37">
        <v>10</v>
      </c>
    </row>
    <row r="56" spans="2:8" ht="12.75">
      <c r="B56" s="46" t="s">
        <v>132</v>
      </c>
      <c r="C56" s="43"/>
      <c r="D56" s="37">
        <v>0.246</v>
      </c>
      <c r="E56" s="37">
        <v>0.256</v>
      </c>
      <c r="G56" s="37">
        <v>3.946</v>
      </c>
      <c r="H56" s="37">
        <v>0.287</v>
      </c>
    </row>
    <row r="57" spans="2:9" ht="12.75">
      <c r="B57" s="56" t="s">
        <v>283</v>
      </c>
      <c r="C57" s="43"/>
      <c r="D57" s="39">
        <v>0.41</v>
      </c>
      <c r="E57" s="39">
        <v>0.379</v>
      </c>
      <c r="F57" s="39">
        <v>0.225</v>
      </c>
      <c r="G57" s="39">
        <v>0.471</v>
      </c>
      <c r="H57" s="39">
        <v>0.451</v>
      </c>
      <c r="I57" s="39">
        <v>0.256</v>
      </c>
    </row>
    <row r="58" spans="2:8" ht="12.75">
      <c r="B58" s="46" t="s">
        <v>308</v>
      </c>
      <c r="C58" s="43"/>
      <c r="D58" s="37">
        <v>0.174</v>
      </c>
      <c r="E58" s="37">
        <v>0.174</v>
      </c>
      <c r="G58" s="37">
        <v>0.225</v>
      </c>
      <c r="H58" s="37">
        <v>0.225</v>
      </c>
    </row>
    <row r="59" spans="2:8" ht="12.75">
      <c r="B59" s="46" t="s">
        <v>313</v>
      </c>
      <c r="C59" s="44"/>
      <c r="D59" s="53">
        <v>0.184</v>
      </c>
      <c r="E59" s="37">
        <v>0.215</v>
      </c>
      <c r="G59" s="124">
        <v>10</v>
      </c>
      <c r="H59" s="37">
        <v>0.246</v>
      </c>
    </row>
    <row r="60" spans="2:8" ht="12.75">
      <c r="B60" s="46" t="s">
        <v>409</v>
      </c>
      <c r="C60" s="44"/>
      <c r="D60" s="37">
        <v>0.635</v>
      </c>
      <c r="E60" s="119">
        <v>0.543</v>
      </c>
      <c r="G60" s="37">
        <v>0.953</v>
      </c>
      <c r="H60" s="119">
        <v>0.738</v>
      </c>
    </row>
    <row r="61" spans="2:8" ht="12.75">
      <c r="B61" s="46" t="s">
        <v>161</v>
      </c>
      <c r="C61" s="44"/>
      <c r="D61" s="39">
        <v>0.174</v>
      </c>
      <c r="E61" s="39">
        <v>0.174</v>
      </c>
      <c r="G61" s="39">
        <v>0.225</v>
      </c>
      <c r="H61" s="39">
        <v>0.225</v>
      </c>
    </row>
    <row r="62" spans="2:8" ht="12.75">
      <c r="B62" s="46" t="s">
        <v>249</v>
      </c>
      <c r="C62" s="44"/>
      <c r="D62" s="37">
        <v>0.195</v>
      </c>
      <c r="E62" s="37">
        <v>0.195</v>
      </c>
      <c r="G62" s="120">
        <v>2.46</v>
      </c>
      <c r="H62" s="37">
        <v>1.138</v>
      </c>
    </row>
    <row r="63" spans="2:8" ht="12.75">
      <c r="B63" s="127" t="s">
        <v>480</v>
      </c>
      <c r="D63" s="126">
        <v>0.379</v>
      </c>
      <c r="E63" s="49">
        <v>0.215</v>
      </c>
      <c r="F63" s="49"/>
      <c r="G63" s="126">
        <v>0.451</v>
      </c>
      <c r="H63" s="49">
        <v>0.246</v>
      </c>
    </row>
    <row r="64" spans="2:8" ht="12.75">
      <c r="B64" s="127" t="s">
        <v>479</v>
      </c>
      <c r="D64" s="126">
        <v>0.441</v>
      </c>
      <c r="E64" s="37">
        <v>0.225</v>
      </c>
      <c r="G64" s="126">
        <v>0.533</v>
      </c>
      <c r="H64" s="37">
        <v>0.256</v>
      </c>
    </row>
    <row r="76" spans="2:48" ht="12.75">
      <c r="B76" t="s">
        <v>434</v>
      </c>
      <c r="C76" t="s">
        <v>433</v>
      </c>
      <c r="D76" t="s">
        <v>434</v>
      </c>
      <c r="E76" t="s">
        <v>434</v>
      </c>
      <c r="F76" t="s">
        <v>433</v>
      </c>
      <c r="G76" t="s">
        <v>433</v>
      </c>
      <c r="H76" t="s">
        <v>433</v>
      </c>
      <c r="I76" t="s">
        <v>434</v>
      </c>
      <c r="J76" t="s">
        <v>434</v>
      </c>
      <c r="K76" t="s">
        <v>434</v>
      </c>
      <c r="L76" t="s">
        <v>434</v>
      </c>
      <c r="M76" t="s">
        <v>434</v>
      </c>
      <c r="N76" t="s">
        <v>433</v>
      </c>
      <c r="O76" t="s">
        <v>433</v>
      </c>
      <c r="P76" t="s">
        <v>433</v>
      </c>
      <c r="Q76" t="s">
        <v>482</v>
      </c>
      <c r="R76" t="s">
        <v>434</v>
      </c>
      <c r="S76" t="s">
        <v>434</v>
      </c>
      <c r="U76" t="s">
        <v>434</v>
      </c>
      <c r="V76" t="s">
        <v>495</v>
      </c>
      <c r="W76" t="s">
        <v>494</v>
      </c>
      <c r="X76" t="s">
        <v>350</v>
      </c>
      <c r="Y76" t="s">
        <v>434</v>
      </c>
      <c r="Z76" t="s">
        <v>433</v>
      </c>
      <c r="AA76" t="s">
        <v>434</v>
      </c>
      <c r="AB76" t="s">
        <v>434</v>
      </c>
      <c r="AD76" t="s">
        <v>434</v>
      </c>
      <c r="AE76" t="s">
        <v>494</v>
      </c>
      <c r="AF76" t="s">
        <v>495</v>
      </c>
      <c r="AG76" t="s">
        <v>495</v>
      </c>
      <c r="AH76" t="s">
        <v>494</v>
      </c>
      <c r="AI76" t="s">
        <v>350</v>
      </c>
      <c r="AJ76" t="s">
        <v>482</v>
      </c>
      <c r="AK76" t="s">
        <v>494</v>
      </c>
      <c r="AM76" t="s">
        <v>350</v>
      </c>
      <c r="AN76" t="s">
        <v>350</v>
      </c>
      <c r="AO76" t="s">
        <v>482</v>
      </c>
      <c r="AP76" t="s">
        <v>494</v>
      </c>
      <c r="AQ76" t="s">
        <v>494</v>
      </c>
      <c r="AR76" t="s">
        <v>494</v>
      </c>
      <c r="AS76" t="s">
        <v>482</v>
      </c>
      <c r="AT76" t="s">
        <v>482</v>
      </c>
      <c r="AU76" t="s">
        <v>482</v>
      </c>
      <c r="AV76" t="s">
        <v>482</v>
      </c>
    </row>
    <row r="77" spans="2:48" ht="12.75">
      <c r="B77" s="122" t="s">
        <v>427</v>
      </c>
      <c r="C77" s="122" t="s">
        <v>426</v>
      </c>
      <c r="D77" s="122" t="s">
        <v>435</v>
      </c>
      <c r="E77" s="122" t="s">
        <v>496</v>
      </c>
      <c r="F77" s="122" t="s">
        <v>428</v>
      </c>
      <c r="G77" s="122" t="s">
        <v>429</v>
      </c>
      <c r="H77" s="122" t="s">
        <v>430</v>
      </c>
      <c r="I77" s="122" t="s">
        <v>436</v>
      </c>
      <c r="J77" s="122" t="s">
        <v>437</v>
      </c>
      <c r="K77" s="122" t="s">
        <v>438</v>
      </c>
      <c r="L77" s="122" t="s">
        <v>438</v>
      </c>
      <c r="M77" s="122" t="s">
        <v>311</v>
      </c>
      <c r="N77" s="122" t="s">
        <v>430</v>
      </c>
      <c r="O77" s="122" t="s">
        <v>431</v>
      </c>
      <c r="P77" s="122" t="s">
        <v>432</v>
      </c>
      <c r="Q77" s="122" t="s">
        <v>483</v>
      </c>
      <c r="R77" t="s">
        <v>481</v>
      </c>
      <c r="S77" t="s">
        <v>312</v>
      </c>
      <c r="T77" t="s">
        <v>497</v>
      </c>
      <c r="U77" t="s">
        <v>230</v>
      </c>
      <c r="V77" t="s">
        <v>499</v>
      </c>
      <c r="W77" t="s">
        <v>502</v>
      </c>
      <c r="X77" t="s">
        <v>227</v>
      </c>
      <c r="Y77" s="123" t="s">
        <v>231</v>
      </c>
      <c r="Z77" t="s">
        <v>28</v>
      </c>
      <c r="AA77" s="122" t="s">
        <v>232</v>
      </c>
      <c r="AB77" t="s">
        <v>233</v>
      </c>
      <c r="AC77" t="s">
        <v>31</v>
      </c>
      <c r="AD77" t="s">
        <v>240</v>
      </c>
      <c r="AE77" t="s">
        <v>481</v>
      </c>
      <c r="AF77" t="s">
        <v>498</v>
      </c>
      <c r="AG77" t="s">
        <v>499</v>
      </c>
      <c r="AH77" t="s">
        <v>500</v>
      </c>
      <c r="AI77" t="s">
        <v>227</v>
      </c>
      <c r="AJ77" t="s">
        <v>484</v>
      </c>
      <c r="AK77" t="s">
        <v>501</v>
      </c>
      <c r="AL77" s="152" t="s">
        <v>228</v>
      </c>
      <c r="AM77" t="s">
        <v>227</v>
      </c>
      <c r="AN77" s="152" t="s">
        <v>228</v>
      </c>
      <c r="AO77" s="152" t="s">
        <v>485</v>
      </c>
      <c r="AP77" s="152">
        <v>37736.48125</v>
      </c>
      <c r="AQ77" s="152">
        <v>37739.584027777775</v>
      </c>
      <c r="AR77" s="152" t="s">
        <v>337</v>
      </c>
      <c r="AS77" s="152" t="s">
        <v>486</v>
      </c>
      <c r="AT77" s="152" t="s">
        <v>486</v>
      </c>
      <c r="AU77" s="152" t="s">
        <v>487</v>
      </c>
      <c r="AV77" s="152" t="s">
        <v>487</v>
      </c>
    </row>
    <row r="78" spans="2:48" ht="12.75">
      <c r="B78">
        <v>8</v>
      </c>
      <c r="C78">
        <v>9</v>
      </c>
      <c r="D78">
        <v>10</v>
      </c>
      <c r="E78">
        <v>11</v>
      </c>
      <c r="F78">
        <v>12</v>
      </c>
      <c r="G78">
        <v>14</v>
      </c>
      <c r="H78">
        <v>15</v>
      </c>
      <c r="I78">
        <v>16</v>
      </c>
      <c r="J78">
        <v>17</v>
      </c>
      <c r="K78">
        <v>18</v>
      </c>
      <c r="L78">
        <v>19</v>
      </c>
      <c r="M78">
        <v>20</v>
      </c>
      <c r="N78">
        <v>23</v>
      </c>
      <c r="O78">
        <v>24</v>
      </c>
      <c r="P78">
        <v>25</v>
      </c>
      <c r="Q78">
        <v>26</v>
      </c>
      <c r="R78">
        <v>27</v>
      </c>
      <c r="S78">
        <v>28</v>
      </c>
      <c r="T78">
        <v>30</v>
      </c>
      <c r="U78">
        <v>32</v>
      </c>
      <c r="V78">
        <v>33</v>
      </c>
      <c r="W78">
        <v>34</v>
      </c>
      <c r="X78">
        <v>36</v>
      </c>
      <c r="Y78">
        <v>37</v>
      </c>
      <c r="Z78">
        <v>38</v>
      </c>
      <c r="AA78">
        <v>40</v>
      </c>
      <c r="AB78">
        <v>41</v>
      </c>
      <c r="AC78">
        <v>42</v>
      </c>
      <c r="AD78">
        <v>43</v>
      </c>
      <c r="AE78">
        <v>44</v>
      </c>
      <c r="AF78">
        <v>45</v>
      </c>
      <c r="AG78">
        <v>49</v>
      </c>
      <c r="AH78">
        <v>51</v>
      </c>
      <c r="AI78">
        <v>53</v>
      </c>
      <c r="AJ78">
        <v>57</v>
      </c>
      <c r="AK78">
        <v>61</v>
      </c>
      <c r="AL78">
        <v>62</v>
      </c>
      <c r="AM78">
        <v>63</v>
      </c>
      <c r="AN78">
        <v>65</v>
      </c>
      <c r="AO78">
        <v>69</v>
      </c>
      <c r="AP78">
        <v>70</v>
      </c>
      <c r="AQ78">
        <v>71</v>
      </c>
      <c r="AR78">
        <v>72</v>
      </c>
      <c r="AS78">
        <v>74</v>
      </c>
      <c r="AT78">
        <v>75</v>
      </c>
      <c r="AU78">
        <v>76</v>
      </c>
      <c r="AV78">
        <v>80</v>
      </c>
    </row>
    <row r="81" spans="2:48" ht="12.75">
      <c r="B81" t="s">
        <v>190</v>
      </c>
      <c r="C81" t="s">
        <v>191</v>
      </c>
      <c r="D81" t="s">
        <v>192</v>
      </c>
      <c r="E81" t="s">
        <v>193</v>
      </c>
      <c r="F81" t="s">
        <v>194</v>
      </c>
      <c r="G81" t="s">
        <v>195</v>
      </c>
      <c r="H81" t="s">
        <v>256</v>
      </c>
      <c r="I81" t="s">
        <v>196</v>
      </c>
      <c r="J81" t="s">
        <v>225</v>
      </c>
      <c r="K81" t="s">
        <v>250</v>
      </c>
      <c r="L81" t="s">
        <v>251</v>
      </c>
      <c r="M81" t="s">
        <v>284</v>
      </c>
      <c r="N81" t="s">
        <v>255</v>
      </c>
      <c r="O81" t="s">
        <v>335</v>
      </c>
      <c r="P81" t="s">
        <v>160</v>
      </c>
      <c r="Q81" t="s">
        <v>551</v>
      </c>
      <c r="R81" t="s">
        <v>480</v>
      </c>
      <c r="S81" t="s">
        <v>310</v>
      </c>
      <c r="T81" t="s">
        <v>131</v>
      </c>
      <c r="U81" t="s">
        <v>132</v>
      </c>
      <c r="V81" t="s">
        <v>321</v>
      </c>
      <c r="W81" t="s">
        <v>489</v>
      </c>
      <c r="X81" t="s">
        <v>143</v>
      </c>
      <c r="Y81" t="s">
        <v>283</v>
      </c>
      <c r="Z81" t="s">
        <v>308</v>
      </c>
      <c r="AA81" t="s">
        <v>313</v>
      </c>
      <c r="AB81" t="s">
        <v>409</v>
      </c>
      <c r="AC81" t="s">
        <v>161</v>
      </c>
      <c r="AD81" t="s">
        <v>249</v>
      </c>
      <c r="AE81" t="s">
        <v>479</v>
      </c>
      <c r="AF81" t="s">
        <v>322</v>
      </c>
      <c r="AG81" t="s">
        <v>323</v>
      </c>
      <c r="AH81" t="s">
        <v>324</v>
      </c>
      <c r="AI81" t="s">
        <v>142</v>
      </c>
      <c r="AJ81" t="s">
        <v>165</v>
      </c>
      <c r="AK81" t="s">
        <v>325</v>
      </c>
      <c r="AL81" t="s">
        <v>128</v>
      </c>
      <c r="AM81" t="s">
        <v>243</v>
      </c>
      <c r="AN81" t="s">
        <v>129</v>
      </c>
      <c r="AO81" t="s">
        <v>127</v>
      </c>
      <c r="AP81" t="s">
        <v>399</v>
      </c>
      <c r="AQ81" t="s">
        <v>307</v>
      </c>
      <c r="AR81" t="s">
        <v>336</v>
      </c>
      <c r="AS81" t="s">
        <v>364</v>
      </c>
      <c r="AT81" t="s">
        <v>365</v>
      </c>
      <c r="AU81" t="s">
        <v>366</v>
      </c>
      <c r="AV81" t="s">
        <v>367</v>
      </c>
    </row>
    <row r="82" spans="1:48" ht="12.75">
      <c r="A82">
        <v>25</v>
      </c>
      <c r="B82">
        <v>0.297</v>
      </c>
      <c r="C82">
        <v>0.061</v>
      </c>
      <c r="D82">
        <v>0.123</v>
      </c>
      <c r="E82">
        <v>0.215</v>
      </c>
      <c r="F82">
        <v>0.092</v>
      </c>
      <c r="G82">
        <v>0.01</v>
      </c>
      <c r="H82">
        <v>0.143</v>
      </c>
      <c r="I82">
        <v>0.154</v>
      </c>
      <c r="J82">
        <v>0.092</v>
      </c>
      <c r="K82">
        <v>0.143</v>
      </c>
      <c r="L82">
        <v>0.195</v>
      </c>
      <c r="M82">
        <v>0.123</v>
      </c>
      <c r="N82">
        <v>0.133</v>
      </c>
      <c r="O82">
        <v>0.061</v>
      </c>
      <c r="P82">
        <v>0.133</v>
      </c>
      <c r="Q82">
        <v>0.092</v>
      </c>
      <c r="R82">
        <v>0.102</v>
      </c>
      <c r="S82">
        <v>0.072</v>
      </c>
      <c r="T82">
        <v>0.113</v>
      </c>
      <c r="U82">
        <v>0.102</v>
      </c>
      <c r="V82">
        <v>0.102</v>
      </c>
      <c r="W82">
        <v>0.164</v>
      </c>
      <c r="X82">
        <v>0.072</v>
      </c>
      <c r="Y82">
        <v>0.195</v>
      </c>
      <c r="Z82">
        <v>0.061</v>
      </c>
      <c r="AA82">
        <v>0.092</v>
      </c>
      <c r="AB82">
        <v>0.143</v>
      </c>
      <c r="AC82">
        <v>0.061</v>
      </c>
      <c r="AD82">
        <v>0.061</v>
      </c>
      <c r="AE82">
        <v>0.082</v>
      </c>
      <c r="AF82">
        <v>0.092</v>
      </c>
      <c r="AG82">
        <v>0.102</v>
      </c>
      <c r="AH82">
        <v>0.154</v>
      </c>
      <c r="AI82">
        <v>0.072</v>
      </c>
      <c r="AJ82">
        <v>0.102</v>
      </c>
      <c r="AK82">
        <v>0.205</v>
      </c>
      <c r="AL82">
        <v>0.072</v>
      </c>
      <c r="AM82">
        <v>0.102</v>
      </c>
      <c r="AN82">
        <v>0.072</v>
      </c>
      <c r="AO82">
        <v>0.082</v>
      </c>
      <c r="AP82">
        <v>0.072</v>
      </c>
      <c r="AQ82">
        <v>0.082</v>
      </c>
      <c r="AR82">
        <v>0.082</v>
      </c>
      <c r="AS82">
        <v>0.102</v>
      </c>
      <c r="AT82">
        <v>0.133</v>
      </c>
      <c r="AU82">
        <v>0.359</v>
      </c>
      <c r="AV82">
        <v>0.133</v>
      </c>
    </row>
    <row r="83" spans="1:48" ht="12.75">
      <c r="A83">
        <v>50</v>
      </c>
      <c r="B83">
        <v>0.369</v>
      </c>
      <c r="C83">
        <v>0.082</v>
      </c>
      <c r="D83">
        <v>0.154</v>
      </c>
      <c r="E83">
        <v>0.307</v>
      </c>
      <c r="F83">
        <v>0.123</v>
      </c>
      <c r="G83">
        <v>0.184</v>
      </c>
      <c r="H83">
        <v>0.184</v>
      </c>
      <c r="I83">
        <v>0.174</v>
      </c>
      <c r="J83">
        <v>0.133</v>
      </c>
      <c r="K83">
        <v>0.164</v>
      </c>
      <c r="L83">
        <v>0.225</v>
      </c>
      <c r="M83">
        <v>0.164</v>
      </c>
      <c r="N83">
        <v>0.164</v>
      </c>
      <c r="O83">
        <v>0.092</v>
      </c>
      <c r="P83">
        <v>0.154</v>
      </c>
      <c r="Q83">
        <v>0.102</v>
      </c>
      <c r="R83">
        <v>0.123</v>
      </c>
      <c r="S83">
        <v>0.082</v>
      </c>
      <c r="T83">
        <v>0.154</v>
      </c>
      <c r="U83">
        <v>0.133</v>
      </c>
      <c r="V83">
        <v>0.143</v>
      </c>
      <c r="W83">
        <v>0.184</v>
      </c>
      <c r="X83">
        <v>0.092</v>
      </c>
      <c r="Y83">
        <v>0.236</v>
      </c>
      <c r="Z83">
        <v>0.072</v>
      </c>
      <c r="AA83">
        <v>0.123</v>
      </c>
      <c r="AB83">
        <v>0.174</v>
      </c>
      <c r="AC83">
        <v>0.072</v>
      </c>
      <c r="AD83">
        <v>0.082</v>
      </c>
      <c r="AE83">
        <v>0.113</v>
      </c>
      <c r="AF83">
        <v>0.102</v>
      </c>
      <c r="AG83">
        <v>0.133</v>
      </c>
      <c r="AH83">
        <v>0.184</v>
      </c>
      <c r="AI83">
        <v>0.102</v>
      </c>
      <c r="AJ83">
        <v>0.154</v>
      </c>
      <c r="AK83">
        <v>0.266</v>
      </c>
      <c r="AL83">
        <v>0.092</v>
      </c>
      <c r="AM83">
        <v>0.113</v>
      </c>
      <c r="AN83">
        <v>0.092</v>
      </c>
      <c r="AO83">
        <v>0.113</v>
      </c>
      <c r="AP83">
        <v>0.102</v>
      </c>
      <c r="AQ83">
        <v>0.102</v>
      </c>
      <c r="AR83">
        <v>0.113</v>
      </c>
      <c r="AS83">
        <v>0.123</v>
      </c>
      <c r="AT83">
        <v>0.184</v>
      </c>
      <c r="AU83">
        <v>0.43</v>
      </c>
      <c r="AV83">
        <v>0.174</v>
      </c>
    </row>
    <row r="84" spans="1:48" ht="12.75">
      <c r="A84">
        <v>75</v>
      </c>
      <c r="B84">
        <v>0.41</v>
      </c>
      <c r="C84">
        <v>0.092</v>
      </c>
      <c r="D84">
        <v>0.164</v>
      </c>
      <c r="E84">
        <v>0.369</v>
      </c>
      <c r="F84">
        <v>0.133</v>
      </c>
      <c r="G84">
        <v>0.236</v>
      </c>
      <c r="H84">
        <v>0.205</v>
      </c>
      <c r="I84">
        <v>0.195</v>
      </c>
      <c r="J84">
        <v>0.164</v>
      </c>
      <c r="K84">
        <v>0.195</v>
      </c>
      <c r="L84">
        <v>0.246</v>
      </c>
      <c r="M84">
        <v>0.174</v>
      </c>
      <c r="N84">
        <v>0.184</v>
      </c>
      <c r="O84">
        <v>0.102</v>
      </c>
      <c r="Q84">
        <v>0.133</v>
      </c>
      <c r="R84">
        <v>0.143</v>
      </c>
      <c r="S84">
        <v>0.102</v>
      </c>
      <c r="T84">
        <v>0.174</v>
      </c>
      <c r="U84">
        <v>0.143</v>
      </c>
      <c r="V84">
        <v>0.164</v>
      </c>
      <c r="W84">
        <v>0.205</v>
      </c>
      <c r="X84">
        <v>0.113</v>
      </c>
      <c r="Y84">
        <v>0.256</v>
      </c>
      <c r="Z84">
        <v>0.082</v>
      </c>
      <c r="AA84">
        <v>0.143</v>
      </c>
      <c r="AD84">
        <v>0.092</v>
      </c>
      <c r="AE84">
        <v>0.133</v>
      </c>
      <c r="AF84">
        <v>0.133</v>
      </c>
      <c r="AG84">
        <v>0.164</v>
      </c>
      <c r="AH84">
        <v>0.205</v>
      </c>
      <c r="AI84">
        <v>0.123</v>
      </c>
      <c r="AJ84">
        <v>0.184</v>
      </c>
      <c r="AK84">
        <v>0.307</v>
      </c>
      <c r="AL84">
        <v>0.113</v>
      </c>
      <c r="AM84">
        <v>0.143</v>
      </c>
      <c r="AN84">
        <v>0.102</v>
      </c>
      <c r="AO84">
        <v>0.133</v>
      </c>
      <c r="AP84">
        <v>0.113</v>
      </c>
      <c r="AQ84">
        <v>0.123</v>
      </c>
      <c r="AR84">
        <v>0.133</v>
      </c>
      <c r="AS84">
        <v>0.143</v>
      </c>
      <c r="AT84">
        <v>0.215</v>
      </c>
      <c r="AU84">
        <v>0.482</v>
      </c>
      <c r="AV84">
        <v>0.205</v>
      </c>
    </row>
    <row r="85" spans="1:48" ht="12.75">
      <c r="A85">
        <v>100</v>
      </c>
      <c r="B85">
        <v>0.451</v>
      </c>
      <c r="C85">
        <v>0.102</v>
      </c>
      <c r="D85">
        <v>0.184</v>
      </c>
      <c r="E85">
        <v>0.42</v>
      </c>
      <c r="F85">
        <v>0.154</v>
      </c>
      <c r="G85">
        <v>0.277</v>
      </c>
      <c r="H85">
        <v>0.236</v>
      </c>
      <c r="I85">
        <v>0.205</v>
      </c>
      <c r="J85">
        <v>0.184</v>
      </c>
      <c r="K85">
        <v>0.195</v>
      </c>
      <c r="L85">
        <v>0.266</v>
      </c>
      <c r="M85">
        <v>0.184</v>
      </c>
      <c r="N85">
        <v>0.205</v>
      </c>
      <c r="O85">
        <v>0.123</v>
      </c>
      <c r="P85">
        <v>0.215</v>
      </c>
      <c r="Q85">
        <v>0.154</v>
      </c>
      <c r="R85">
        <v>0.154</v>
      </c>
      <c r="S85">
        <v>0.113</v>
      </c>
      <c r="T85">
        <v>0.205</v>
      </c>
      <c r="U85">
        <v>0.174</v>
      </c>
      <c r="V85">
        <v>0.174</v>
      </c>
      <c r="W85">
        <v>0.225</v>
      </c>
      <c r="X85">
        <v>0.123</v>
      </c>
      <c r="Y85">
        <v>0.277</v>
      </c>
      <c r="Z85">
        <v>0.102</v>
      </c>
      <c r="AA85">
        <v>0.154</v>
      </c>
      <c r="AB85">
        <v>0.236</v>
      </c>
      <c r="AC85">
        <v>0.102</v>
      </c>
      <c r="AD85">
        <v>0.113</v>
      </c>
      <c r="AE85">
        <v>0.143</v>
      </c>
      <c r="AF85">
        <v>0.154</v>
      </c>
      <c r="AG85">
        <v>0.174</v>
      </c>
      <c r="AH85">
        <v>0.225</v>
      </c>
      <c r="AI85">
        <v>0.133</v>
      </c>
      <c r="AJ85">
        <v>0.205</v>
      </c>
      <c r="AK85">
        <v>0.348</v>
      </c>
      <c r="AL85">
        <v>0.123</v>
      </c>
      <c r="AM85">
        <v>0.164</v>
      </c>
      <c r="AN85">
        <v>0.123</v>
      </c>
      <c r="AO85">
        <v>0.154</v>
      </c>
      <c r="AP85">
        <v>0.123</v>
      </c>
      <c r="AQ85">
        <v>0.133</v>
      </c>
      <c r="AR85">
        <v>0.154</v>
      </c>
      <c r="AS85">
        <v>0.164</v>
      </c>
      <c r="AT85">
        <v>0.246</v>
      </c>
      <c r="AU85">
        <v>0.533</v>
      </c>
      <c r="AV85">
        <v>0.236</v>
      </c>
    </row>
    <row r="86" spans="1:48" ht="12.75">
      <c r="A86">
        <v>125</v>
      </c>
      <c r="B86">
        <v>0.492</v>
      </c>
      <c r="C86">
        <v>0.113</v>
      </c>
      <c r="D86">
        <v>0.195</v>
      </c>
      <c r="E86">
        <v>0.471</v>
      </c>
      <c r="F86">
        <v>0.164</v>
      </c>
      <c r="G86">
        <v>0.328</v>
      </c>
      <c r="H86">
        <v>0.256</v>
      </c>
      <c r="I86">
        <v>0.215</v>
      </c>
      <c r="J86">
        <v>0.205</v>
      </c>
      <c r="K86">
        <v>0.215</v>
      </c>
      <c r="L86">
        <v>0.297</v>
      </c>
      <c r="M86">
        <v>0.205</v>
      </c>
      <c r="N86">
        <v>0.225</v>
      </c>
      <c r="O86">
        <v>0.133</v>
      </c>
      <c r="Q86">
        <v>0.164</v>
      </c>
      <c r="R86">
        <v>0.164</v>
      </c>
      <c r="S86">
        <v>0.133</v>
      </c>
      <c r="T86">
        <v>0.225</v>
      </c>
      <c r="U86">
        <v>0.184</v>
      </c>
      <c r="V86">
        <v>0.195</v>
      </c>
      <c r="W86">
        <v>0.246</v>
      </c>
      <c r="X86">
        <v>0.133</v>
      </c>
      <c r="Y86">
        <v>0.287</v>
      </c>
      <c r="Z86">
        <v>0.102</v>
      </c>
      <c r="AA86">
        <v>0.164</v>
      </c>
      <c r="AD86">
        <v>0.123</v>
      </c>
      <c r="AE86">
        <v>0.154</v>
      </c>
      <c r="AF86">
        <v>0.174</v>
      </c>
      <c r="AG86">
        <v>0.184</v>
      </c>
      <c r="AH86">
        <v>0.236</v>
      </c>
      <c r="AI86">
        <v>0.143</v>
      </c>
      <c r="AJ86">
        <v>0.225</v>
      </c>
      <c r="AK86">
        <v>0.379</v>
      </c>
      <c r="AL86">
        <v>0.133</v>
      </c>
      <c r="AM86">
        <v>0.184</v>
      </c>
      <c r="AN86">
        <v>0.133</v>
      </c>
      <c r="AO86">
        <v>0.174</v>
      </c>
      <c r="AP86">
        <v>0.143</v>
      </c>
      <c r="AQ86">
        <v>0.154</v>
      </c>
      <c r="AR86">
        <v>0.174</v>
      </c>
      <c r="AS86">
        <v>0.184</v>
      </c>
      <c r="AT86">
        <v>0.277</v>
      </c>
      <c r="AU86">
        <v>0.584</v>
      </c>
      <c r="AV86">
        <v>0.256</v>
      </c>
    </row>
    <row r="87" spans="1:48" ht="12.75">
      <c r="A87">
        <v>150</v>
      </c>
      <c r="B87">
        <v>0.533</v>
      </c>
      <c r="C87">
        <v>0.133</v>
      </c>
      <c r="D87">
        <v>0.205</v>
      </c>
      <c r="E87">
        <v>0.523</v>
      </c>
      <c r="F87">
        <v>0.184</v>
      </c>
      <c r="G87">
        <v>0.369</v>
      </c>
      <c r="H87">
        <v>0.266</v>
      </c>
      <c r="I87">
        <v>0.225</v>
      </c>
      <c r="J87">
        <v>0.225</v>
      </c>
      <c r="K87">
        <v>0.225</v>
      </c>
      <c r="L87">
        <v>0.318</v>
      </c>
      <c r="M87">
        <v>0.225</v>
      </c>
      <c r="N87">
        <v>0.236</v>
      </c>
      <c r="O87">
        <v>0.133</v>
      </c>
      <c r="P87">
        <v>0.256</v>
      </c>
      <c r="Q87">
        <v>0.174</v>
      </c>
      <c r="R87">
        <v>0.174</v>
      </c>
      <c r="S87">
        <v>0.133</v>
      </c>
      <c r="T87">
        <v>0.256</v>
      </c>
      <c r="U87">
        <v>0.195</v>
      </c>
      <c r="V87">
        <v>0.205</v>
      </c>
      <c r="W87">
        <v>0.266</v>
      </c>
      <c r="X87">
        <v>0.154</v>
      </c>
      <c r="Y87">
        <v>0.307</v>
      </c>
      <c r="Z87">
        <v>0.123</v>
      </c>
      <c r="AA87">
        <v>0.174</v>
      </c>
      <c r="AB87">
        <v>0.287</v>
      </c>
      <c r="AC87">
        <v>0.123</v>
      </c>
      <c r="AD87">
        <v>0.133</v>
      </c>
      <c r="AE87">
        <v>0.164</v>
      </c>
      <c r="AF87">
        <v>0.184</v>
      </c>
      <c r="AG87">
        <v>0.205</v>
      </c>
      <c r="AH87">
        <v>0.246</v>
      </c>
      <c r="AI87">
        <v>0.154</v>
      </c>
      <c r="AJ87">
        <v>0.256</v>
      </c>
      <c r="AK87">
        <v>0.41</v>
      </c>
      <c r="AL87">
        <v>0.154</v>
      </c>
      <c r="AM87">
        <v>0.205</v>
      </c>
      <c r="AN87">
        <v>0.143</v>
      </c>
      <c r="AO87">
        <v>0.184</v>
      </c>
      <c r="AP87">
        <v>0.154</v>
      </c>
      <c r="AQ87">
        <v>0.164</v>
      </c>
      <c r="AR87">
        <v>0.174</v>
      </c>
      <c r="AS87">
        <v>0.205</v>
      </c>
      <c r="AT87">
        <v>0.297</v>
      </c>
      <c r="AU87">
        <v>0.635</v>
      </c>
      <c r="AV87">
        <v>0.277</v>
      </c>
    </row>
    <row r="88" spans="1:48" ht="12.75">
      <c r="A88">
        <v>175</v>
      </c>
      <c r="B88">
        <v>0.564</v>
      </c>
      <c r="C88">
        <v>0.133</v>
      </c>
      <c r="D88">
        <v>0.215</v>
      </c>
      <c r="E88">
        <v>0.564</v>
      </c>
      <c r="F88">
        <v>0.195</v>
      </c>
      <c r="G88">
        <v>0.41</v>
      </c>
      <c r="H88">
        <v>0.287</v>
      </c>
      <c r="I88">
        <v>0.225</v>
      </c>
      <c r="J88">
        <v>0.256</v>
      </c>
      <c r="K88">
        <v>0.236</v>
      </c>
      <c r="L88">
        <v>0.338</v>
      </c>
      <c r="M88">
        <v>0.225</v>
      </c>
      <c r="N88">
        <v>0.246</v>
      </c>
      <c r="O88">
        <v>0.143</v>
      </c>
      <c r="Q88">
        <v>0.184</v>
      </c>
      <c r="R88">
        <v>0.174</v>
      </c>
      <c r="S88">
        <v>0.143</v>
      </c>
      <c r="T88">
        <v>0.297</v>
      </c>
      <c r="U88">
        <v>0.205</v>
      </c>
      <c r="V88">
        <v>0.215</v>
      </c>
      <c r="W88">
        <v>0.287</v>
      </c>
      <c r="X88">
        <v>0.164</v>
      </c>
      <c r="Y88">
        <v>0.318</v>
      </c>
      <c r="Z88">
        <v>0.123</v>
      </c>
      <c r="AA88">
        <v>0.184</v>
      </c>
      <c r="AD88">
        <v>0.143</v>
      </c>
      <c r="AE88">
        <v>0.174</v>
      </c>
      <c r="AF88">
        <v>0.205</v>
      </c>
      <c r="AG88">
        <v>0.205</v>
      </c>
      <c r="AH88">
        <v>0.256</v>
      </c>
      <c r="AI88">
        <v>0.164</v>
      </c>
      <c r="AJ88">
        <v>0.277</v>
      </c>
      <c r="AK88">
        <v>0.441</v>
      </c>
      <c r="AL88">
        <v>0.164</v>
      </c>
      <c r="AM88">
        <v>0.205</v>
      </c>
      <c r="AN88">
        <v>0.154</v>
      </c>
      <c r="AO88">
        <v>0.205</v>
      </c>
      <c r="AP88">
        <v>0.164</v>
      </c>
      <c r="AQ88">
        <v>0.174</v>
      </c>
      <c r="AR88">
        <v>0.195</v>
      </c>
      <c r="AS88">
        <v>0.215</v>
      </c>
      <c r="AT88">
        <v>0.328</v>
      </c>
      <c r="AU88">
        <v>0.687</v>
      </c>
      <c r="AV88">
        <v>0.297</v>
      </c>
    </row>
    <row r="89" spans="1:48" ht="12.75">
      <c r="A89">
        <v>200</v>
      </c>
      <c r="B89">
        <v>0.584</v>
      </c>
      <c r="C89">
        <v>0.143</v>
      </c>
      <c r="D89">
        <v>0.225</v>
      </c>
      <c r="E89">
        <v>0.605</v>
      </c>
      <c r="F89">
        <v>0.205</v>
      </c>
      <c r="G89">
        <v>0.461</v>
      </c>
      <c r="H89">
        <v>0.297</v>
      </c>
      <c r="I89">
        <v>0.236</v>
      </c>
      <c r="J89">
        <v>0.277</v>
      </c>
      <c r="K89">
        <v>0.246</v>
      </c>
      <c r="L89">
        <v>0.369</v>
      </c>
      <c r="M89">
        <v>0.236</v>
      </c>
      <c r="N89">
        <v>0.266</v>
      </c>
      <c r="O89">
        <v>0.154</v>
      </c>
      <c r="P89">
        <v>0.307</v>
      </c>
      <c r="Q89">
        <v>0.195</v>
      </c>
      <c r="R89">
        <v>0.184</v>
      </c>
      <c r="S89">
        <v>0.164</v>
      </c>
      <c r="T89">
        <v>0.338</v>
      </c>
      <c r="U89">
        <v>0.205</v>
      </c>
      <c r="V89">
        <v>0.225</v>
      </c>
      <c r="W89">
        <v>0.307</v>
      </c>
      <c r="X89">
        <v>0.164</v>
      </c>
      <c r="Y89">
        <v>0.328</v>
      </c>
      <c r="Z89">
        <v>0.133</v>
      </c>
      <c r="AA89">
        <v>0.195</v>
      </c>
      <c r="AB89">
        <v>0.338</v>
      </c>
      <c r="AC89">
        <v>0.143</v>
      </c>
      <c r="AD89">
        <v>0.154</v>
      </c>
      <c r="AE89">
        <v>0.184</v>
      </c>
      <c r="AF89">
        <v>0.215</v>
      </c>
      <c r="AG89">
        <v>0.215</v>
      </c>
      <c r="AH89">
        <v>0.266</v>
      </c>
      <c r="AI89">
        <v>0.174</v>
      </c>
      <c r="AJ89">
        <v>0.287</v>
      </c>
      <c r="AK89">
        <v>0.461</v>
      </c>
      <c r="AL89">
        <v>0.174</v>
      </c>
      <c r="AM89">
        <v>0.225</v>
      </c>
      <c r="AN89">
        <v>0.164</v>
      </c>
      <c r="AO89">
        <v>0.215</v>
      </c>
      <c r="AP89">
        <v>0.174</v>
      </c>
      <c r="AQ89">
        <v>0.184</v>
      </c>
      <c r="AR89">
        <v>0.205</v>
      </c>
      <c r="AS89">
        <v>0.225</v>
      </c>
      <c r="AT89">
        <v>0.348</v>
      </c>
      <c r="AU89">
        <v>0.728</v>
      </c>
      <c r="AV89">
        <v>0.307</v>
      </c>
    </row>
    <row r="90" spans="1:48" ht="12.75">
      <c r="A90">
        <v>225</v>
      </c>
      <c r="B90">
        <v>0.615</v>
      </c>
      <c r="C90">
        <v>0.164</v>
      </c>
      <c r="D90">
        <v>0.236</v>
      </c>
      <c r="E90">
        <v>0.635</v>
      </c>
      <c r="F90">
        <v>0.225</v>
      </c>
      <c r="G90">
        <v>0.502</v>
      </c>
      <c r="H90">
        <v>0.318</v>
      </c>
      <c r="I90">
        <v>0.236</v>
      </c>
      <c r="J90">
        <v>0.287</v>
      </c>
      <c r="K90">
        <v>0.246</v>
      </c>
      <c r="L90">
        <v>0.389</v>
      </c>
      <c r="M90">
        <v>0.246</v>
      </c>
      <c r="N90">
        <v>0.277</v>
      </c>
      <c r="O90">
        <v>0.164</v>
      </c>
      <c r="Q90">
        <v>0.205</v>
      </c>
      <c r="R90">
        <v>0.195</v>
      </c>
      <c r="S90">
        <v>0.164</v>
      </c>
      <c r="T90">
        <v>0.4</v>
      </c>
      <c r="U90">
        <v>0.225</v>
      </c>
      <c r="V90">
        <v>0.236</v>
      </c>
      <c r="W90">
        <v>0.307</v>
      </c>
      <c r="X90">
        <v>0.174</v>
      </c>
      <c r="Y90">
        <v>0.338</v>
      </c>
      <c r="Z90">
        <v>0.143</v>
      </c>
      <c r="AA90">
        <v>0.195</v>
      </c>
      <c r="AD90">
        <v>0.154</v>
      </c>
      <c r="AE90">
        <v>0.195</v>
      </c>
      <c r="AF90">
        <v>0.225</v>
      </c>
      <c r="AG90">
        <v>0.236</v>
      </c>
      <c r="AH90">
        <v>0.277</v>
      </c>
      <c r="AI90">
        <v>0.184</v>
      </c>
      <c r="AJ90">
        <v>0.307</v>
      </c>
      <c r="AK90">
        <v>0.482</v>
      </c>
      <c r="AL90">
        <v>0.174</v>
      </c>
      <c r="AM90">
        <v>0.236</v>
      </c>
      <c r="AN90">
        <v>0.164</v>
      </c>
      <c r="AO90">
        <v>0.225</v>
      </c>
      <c r="AP90">
        <v>0.184</v>
      </c>
      <c r="AQ90">
        <v>0.195</v>
      </c>
      <c r="AR90">
        <v>0.215</v>
      </c>
      <c r="AS90">
        <v>0.246</v>
      </c>
      <c r="AT90">
        <v>0.369</v>
      </c>
      <c r="AU90">
        <v>0.789</v>
      </c>
      <c r="AV90">
        <v>0.328</v>
      </c>
    </row>
    <row r="91" spans="1:48" ht="12.75">
      <c r="A91">
        <v>250</v>
      </c>
      <c r="B91">
        <v>0.646</v>
      </c>
      <c r="C91">
        <v>0.164</v>
      </c>
      <c r="D91">
        <v>0.236</v>
      </c>
      <c r="E91">
        <v>0.676</v>
      </c>
      <c r="F91">
        <v>0.236</v>
      </c>
      <c r="G91">
        <v>0.543</v>
      </c>
      <c r="H91">
        <v>0.328</v>
      </c>
      <c r="I91">
        <v>0.246</v>
      </c>
      <c r="J91">
        <v>0.307</v>
      </c>
      <c r="K91">
        <v>0.256</v>
      </c>
      <c r="L91">
        <v>0.4</v>
      </c>
      <c r="M91">
        <v>0.246</v>
      </c>
      <c r="N91">
        <v>0.287</v>
      </c>
      <c r="O91">
        <v>0.164</v>
      </c>
      <c r="P91">
        <v>0.338</v>
      </c>
      <c r="Q91">
        <v>0.215</v>
      </c>
      <c r="R91">
        <v>0.205</v>
      </c>
      <c r="S91">
        <v>0.174</v>
      </c>
      <c r="T91">
        <v>0.492</v>
      </c>
      <c r="U91">
        <v>0.225</v>
      </c>
      <c r="V91">
        <v>0.246</v>
      </c>
      <c r="W91">
        <v>0.318</v>
      </c>
      <c r="X91">
        <v>0.184</v>
      </c>
      <c r="Y91">
        <v>0.348</v>
      </c>
      <c r="Z91">
        <v>0.154</v>
      </c>
      <c r="AA91">
        <v>0.195</v>
      </c>
      <c r="AB91">
        <v>0.41</v>
      </c>
      <c r="AC91">
        <v>0.154</v>
      </c>
      <c r="AD91">
        <v>0.164</v>
      </c>
      <c r="AE91">
        <v>0.205</v>
      </c>
      <c r="AF91">
        <v>0.236</v>
      </c>
      <c r="AG91">
        <v>0.236</v>
      </c>
      <c r="AH91">
        <v>0.287</v>
      </c>
      <c r="AI91">
        <v>0.195</v>
      </c>
      <c r="AJ91">
        <v>0.328</v>
      </c>
      <c r="AK91">
        <v>0.512</v>
      </c>
      <c r="AL91">
        <v>0.195</v>
      </c>
      <c r="AM91">
        <v>0.236</v>
      </c>
      <c r="AN91">
        <v>0.184</v>
      </c>
      <c r="AO91">
        <v>0.236</v>
      </c>
      <c r="AP91">
        <v>0.195</v>
      </c>
      <c r="AQ91">
        <v>0.205</v>
      </c>
      <c r="AR91">
        <v>0.236</v>
      </c>
      <c r="AS91">
        <v>0.256</v>
      </c>
      <c r="AT91">
        <v>0.389</v>
      </c>
      <c r="AU91">
        <v>0.84</v>
      </c>
      <c r="AV91">
        <v>0.348</v>
      </c>
    </row>
    <row r="92" spans="1:48" ht="12.75">
      <c r="A92">
        <v>275</v>
      </c>
      <c r="B92">
        <v>0.676</v>
      </c>
      <c r="C92">
        <v>0.174</v>
      </c>
      <c r="D92">
        <v>0.246</v>
      </c>
      <c r="E92">
        <v>0.697</v>
      </c>
      <c r="F92">
        <v>0.236</v>
      </c>
      <c r="G92">
        <v>0.574</v>
      </c>
      <c r="H92">
        <v>0.338</v>
      </c>
      <c r="I92">
        <v>0.246</v>
      </c>
      <c r="J92">
        <v>0.318</v>
      </c>
      <c r="K92">
        <v>0.266</v>
      </c>
      <c r="L92">
        <v>0.42</v>
      </c>
      <c r="M92">
        <v>0.256</v>
      </c>
      <c r="N92">
        <v>0.297</v>
      </c>
      <c r="O92">
        <v>0.174</v>
      </c>
      <c r="Q92">
        <v>0.225</v>
      </c>
      <c r="R92">
        <v>0.205</v>
      </c>
      <c r="S92">
        <v>0.184</v>
      </c>
      <c r="T92">
        <v>0.625</v>
      </c>
      <c r="U92">
        <v>0.236</v>
      </c>
      <c r="V92">
        <v>0.256</v>
      </c>
      <c r="W92">
        <v>0.328</v>
      </c>
      <c r="X92">
        <v>0.195</v>
      </c>
      <c r="Y92">
        <v>0.359</v>
      </c>
      <c r="Z92">
        <v>0.154</v>
      </c>
      <c r="AA92">
        <v>0.205</v>
      </c>
      <c r="AD92">
        <v>0.174</v>
      </c>
      <c r="AE92">
        <v>0.205</v>
      </c>
      <c r="AF92">
        <v>0.246</v>
      </c>
      <c r="AG92">
        <v>0.246</v>
      </c>
      <c r="AH92">
        <v>0.297</v>
      </c>
      <c r="AI92">
        <v>0.195</v>
      </c>
      <c r="AJ92">
        <v>0.348</v>
      </c>
      <c r="AK92">
        <v>0.523</v>
      </c>
      <c r="AL92">
        <v>0.195</v>
      </c>
      <c r="AM92">
        <v>0.246</v>
      </c>
      <c r="AN92">
        <v>0.184</v>
      </c>
      <c r="AO92">
        <v>0.246</v>
      </c>
      <c r="AP92">
        <v>0.205</v>
      </c>
      <c r="AQ92">
        <v>0.215</v>
      </c>
      <c r="AR92">
        <v>0.246</v>
      </c>
      <c r="AS92">
        <v>0.266</v>
      </c>
      <c r="AT92">
        <v>0.42</v>
      </c>
      <c r="AU92">
        <v>0.892</v>
      </c>
      <c r="AV92">
        <v>0.359</v>
      </c>
    </row>
    <row r="93" spans="1:48" ht="12.75">
      <c r="A93">
        <v>300</v>
      </c>
      <c r="B93">
        <v>0.707</v>
      </c>
      <c r="C93">
        <v>0.184</v>
      </c>
      <c r="D93">
        <v>0.246</v>
      </c>
      <c r="E93">
        <v>0.717</v>
      </c>
      <c r="F93">
        <v>0.246</v>
      </c>
      <c r="G93">
        <v>0.605</v>
      </c>
      <c r="H93">
        <v>0.348</v>
      </c>
      <c r="I93">
        <v>0.256</v>
      </c>
      <c r="J93">
        <v>0.328</v>
      </c>
      <c r="K93">
        <v>0.266</v>
      </c>
      <c r="L93">
        <v>0.43</v>
      </c>
      <c r="M93">
        <v>0.256</v>
      </c>
      <c r="N93">
        <v>0.307</v>
      </c>
      <c r="O93">
        <v>0.184</v>
      </c>
      <c r="P93">
        <v>0.379</v>
      </c>
      <c r="Q93">
        <v>0.236</v>
      </c>
      <c r="R93">
        <v>0.205</v>
      </c>
      <c r="S93">
        <v>0.184</v>
      </c>
      <c r="T93">
        <v>0.779</v>
      </c>
      <c r="U93">
        <v>0.236</v>
      </c>
      <c r="V93">
        <v>0.256</v>
      </c>
      <c r="W93">
        <v>0.328</v>
      </c>
      <c r="X93">
        <v>0.205</v>
      </c>
      <c r="Y93">
        <v>0.369</v>
      </c>
      <c r="Z93">
        <v>0.164</v>
      </c>
      <c r="AA93">
        <v>0.205</v>
      </c>
      <c r="AB93">
        <v>0.471</v>
      </c>
      <c r="AC93">
        <v>0.164</v>
      </c>
      <c r="AD93">
        <v>0.174</v>
      </c>
      <c r="AE93">
        <v>0.215</v>
      </c>
      <c r="AF93">
        <v>0.266</v>
      </c>
      <c r="AG93">
        <v>0.256</v>
      </c>
      <c r="AH93">
        <v>0.297</v>
      </c>
      <c r="AI93">
        <v>0.205</v>
      </c>
      <c r="AJ93">
        <v>0.359</v>
      </c>
      <c r="AK93">
        <v>0.553</v>
      </c>
      <c r="AL93">
        <v>0.205</v>
      </c>
      <c r="AM93">
        <v>0.256</v>
      </c>
      <c r="AN93">
        <v>0.195</v>
      </c>
      <c r="AO93">
        <v>0.266</v>
      </c>
      <c r="AP93">
        <v>0.215</v>
      </c>
      <c r="AQ93">
        <v>0.225</v>
      </c>
      <c r="AR93">
        <v>0.256</v>
      </c>
      <c r="AS93">
        <v>0.277</v>
      </c>
      <c r="AT93">
        <v>0.43</v>
      </c>
      <c r="AU93">
        <v>0.943</v>
      </c>
      <c r="AV93">
        <v>0.369</v>
      </c>
    </row>
    <row r="94" spans="1:48" ht="12.75">
      <c r="A94">
        <v>325</v>
      </c>
      <c r="B94">
        <v>0.728</v>
      </c>
      <c r="C94">
        <v>0.184</v>
      </c>
      <c r="D94">
        <v>0.256</v>
      </c>
      <c r="E94">
        <v>0.738</v>
      </c>
      <c r="F94">
        <v>0.256</v>
      </c>
      <c r="G94">
        <v>0.635</v>
      </c>
      <c r="H94">
        <v>0.359</v>
      </c>
      <c r="I94">
        <v>0.256</v>
      </c>
      <c r="J94">
        <v>0.348</v>
      </c>
      <c r="K94">
        <v>0.277</v>
      </c>
      <c r="L94">
        <v>0.461</v>
      </c>
      <c r="M94">
        <v>0.266</v>
      </c>
      <c r="N94">
        <v>0.318</v>
      </c>
      <c r="O94">
        <v>0.184</v>
      </c>
      <c r="Q94">
        <v>0.236</v>
      </c>
      <c r="R94">
        <v>0.215</v>
      </c>
      <c r="S94">
        <v>0.195</v>
      </c>
      <c r="T94">
        <v>1.025</v>
      </c>
      <c r="U94">
        <v>0.246</v>
      </c>
      <c r="V94">
        <v>0.266</v>
      </c>
      <c r="W94">
        <v>0.338</v>
      </c>
      <c r="X94">
        <v>0.205</v>
      </c>
      <c r="Y94">
        <v>0.379</v>
      </c>
      <c r="Z94">
        <v>0.174</v>
      </c>
      <c r="AA94">
        <v>0.215</v>
      </c>
      <c r="AD94">
        <v>0.184</v>
      </c>
      <c r="AE94">
        <v>0.225</v>
      </c>
      <c r="AF94">
        <v>0.266</v>
      </c>
      <c r="AG94">
        <v>0.256</v>
      </c>
      <c r="AH94">
        <v>0.297</v>
      </c>
      <c r="AI94">
        <v>0.215</v>
      </c>
      <c r="AJ94">
        <v>0.369</v>
      </c>
      <c r="AK94">
        <v>0.564</v>
      </c>
      <c r="AL94">
        <v>0.215</v>
      </c>
      <c r="AM94">
        <v>0.266</v>
      </c>
      <c r="AN94">
        <v>0.205</v>
      </c>
      <c r="AO94">
        <v>0.277</v>
      </c>
      <c r="AP94">
        <v>0.215</v>
      </c>
      <c r="AQ94">
        <v>0.236</v>
      </c>
      <c r="AR94">
        <v>0.266</v>
      </c>
      <c r="AS94">
        <v>0.287</v>
      </c>
      <c r="AT94">
        <v>0.451</v>
      </c>
      <c r="AU94">
        <v>1.004</v>
      </c>
      <c r="AV94">
        <v>0.389</v>
      </c>
    </row>
    <row r="95" spans="1:48" ht="12.75">
      <c r="A95">
        <v>350</v>
      </c>
      <c r="B95">
        <v>0.758</v>
      </c>
      <c r="C95">
        <v>0.195</v>
      </c>
      <c r="D95">
        <v>0.256</v>
      </c>
      <c r="E95">
        <v>0.748</v>
      </c>
      <c r="F95">
        <v>0.266</v>
      </c>
      <c r="G95">
        <v>0.666</v>
      </c>
      <c r="H95">
        <v>0.328</v>
      </c>
      <c r="I95">
        <v>0.266</v>
      </c>
      <c r="J95">
        <v>0.359</v>
      </c>
      <c r="K95">
        <v>0.287</v>
      </c>
      <c r="L95">
        <v>0.471</v>
      </c>
      <c r="M95">
        <v>0.277</v>
      </c>
      <c r="N95">
        <v>0.369</v>
      </c>
      <c r="O95">
        <v>0.184</v>
      </c>
      <c r="P95">
        <v>0.41</v>
      </c>
      <c r="Q95">
        <v>0.256</v>
      </c>
      <c r="R95">
        <v>0.215</v>
      </c>
      <c r="S95">
        <v>0.205</v>
      </c>
      <c r="T95">
        <v>1.302</v>
      </c>
      <c r="U95">
        <v>0.256</v>
      </c>
      <c r="V95">
        <v>0.277</v>
      </c>
      <c r="W95">
        <v>0.338</v>
      </c>
      <c r="X95">
        <v>0.205</v>
      </c>
      <c r="Y95">
        <v>0.379</v>
      </c>
      <c r="Z95">
        <v>0.174</v>
      </c>
      <c r="AA95">
        <v>0.215</v>
      </c>
      <c r="AB95">
        <v>0.543</v>
      </c>
      <c r="AC95">
        <v>0.174</v>
      </c>
      <c r="AD95">
        <v>0.195</v>
      </c>
      <c r="AE95">
        <v>0.225</v>
      </c>
      <c r="AF95">
        <v>0.277</v>
      </c>
      <c r="AG95">
        <v>0.266</v>
      </c>
      <c r="AH95">
        <v>0.307</v>
      </c>
      <c r="AI95">
        <v>0.215</v>
      </c>
      <c r="AJ95">
        <v>0.389</v>
      </c>
      <c r="AK95">
        <v>0.594</v>
      </c>
      <c r="AL95">
        <v>0.215</v>
      </c>
      <c r="AM95">
        <v>0.266</v>
      </c>
      <c r="AN95">
        <v>0.215</v>
      </c>
      <c r="AO95">
        <v>0.287</v>
      </c>
      <c r="AP95">
        <v>0.225</v>
      </c>
      <c r="AQ95">
        <v>0.236</v>
      </c>
      <c r="AR95">
        <v>0.277</v>
      </c>
      <c r="AS95">
        <v>0.307</v>
      </c>
      <c r="AT95">
        <v>0.451</v>
      </c>
      <c r="AU95">
        <v>1.056</v>
      </c>
      <c r="AV95">
        <v>0.4</v>
      </c>
    </row>
    <row r="96" spans="1:48" ht="12.75">
      <c r="A96">
        <v>375</v>
      </c>
      <c r="B96">
        <v>0.789</v>
      </c>
      <c r="C96">
        <v>0.205</v>
      </c>
      <c r="D96">
        <v>0.266</v>
      </c>
      <c r="E96">
        <v>0.769</v>
      </c>
      <c r="F96">
        <v>0.266</v>
      </c>
      <c r="G96">
        <v>0.676</v>
      </c>
      <c r="H96">
        <v>0.379</v>
      </c>
      <c r="I96">
        <v>0.266</v>
      </c>
      <c r="J96">
        <v>0.369</v>
      </c>
      <c r="K96">
        <v>0.287</v>
      </c>
      <c r="L96">
        <v>0.492</v>
      </c>
      <c r="M96">
        <v>0.277</v>
      </c>
      <c r="N96">
        <v>0.338</v>
      </c>
      <c r="O96">
        <v>0.195</v>
      </c>
      <c r="Q96">
        <v>0.256</v>
      </c>
      <c r="R96">
        <v>0.225</v>
      </c>
      <c r="S96">
        <v>0.215</v>
      </c>
      <c r="T96">
        <v>1.701</v>
      </c>
      <c r="U96">
        <v>0.256</v>
      </c>
      <c r="V96">
        <v>0.277</v>
      </c>
      <c r="W96">
        <v>0.348</v>
      </c>
      <c r="X96">
        <v>0.215</v>
      </c>
      <c r="Y96">
        <v>0.4</v>
      </c>
      <c r="Z96">
        <v>0.184</v>
      </c>
      <c r="AA96">
        <v>0.225</v>
      </c>
      <c r="AD96">
        <v>0.205</v>
      </c>
      <c r="AE96">
        <v>0.225</v>
      </c>
      <c r="AF96">
        <v>0.287</v>
      </c>
      <c r="AG96">
        <v>0.277</v>
      </c>
      <c r="AH96">
        <v>0.318</v>
      </c>
      <c r="AI96">
        <v>0.225</v>
      </c>
      <c r="AJ96">
        <v>0.4</v>
      </c>
      <c r="AK96">
        <v>0.615</v>
      </c>
      <c r="AL96">
        <v>0.225</v>
      </c>
      <c r="AM96">
        <v>0.277</v>
      </c>
      <c r="AN96">
        <v>0.215</v>
      </c>
      <c r="AO96">
        <v>0.297</v>
      </c>
      <c r="AP96">
        <v>0.236</v>
      </c>
      <c r="AQ96">
        <v>0.246</v>
      </c>
      <c r="AR96">
        <v>0.287</v>
      </c>
      <c r="AS96">
        <v>0.318</v>
      </c>
      <c r="AT96">
        <v>0.471</v>
      </c>
      <c r="AU96">
        <v>1.117</v>
      </c>
      <c r="AV96">
        <v>0.4</v>
      </c>
    </row>
    <row r="97" spans="1:48" ht="12.75">
      <c r="A97">
        <v>400</v>
      </c>
      <c r="B97">
        <v>0.81</v>
      </c>
      <c r="C97">
        <v>0.215</v>
      </c>
      <c r="D97">
        <v>0.266</v>
      </c>
      <c r="E97">
        <v>0.789</v>
      </c>
      <c r="F97">
        <v>0.277</v>
      </c>
      <c r="G97">
        <v>0.697</v>
      </c>
      <c r="H97">
        <v>0.379</v>
      </c>
      <c r="I97">
        <v>0.266</v>
      </c>
      <c r="J97">
        <v>0.379</v>
      </c>
      <c r="K97">
        <v>0.297</v>
      </c>
      <c r="L97">
        <v>0.512</v>
      </c>
      <c r="M97">
        <v>0.287</v>
      </c>
      <c r="N97">
        <v>0.348</v>
      </c>
      <c r="O97">
        <v>0.195</v>
      </c>
      <c r="P97">
        <v>0.43</v>
      </c>
      <c r="Q97">
        <v>0.266</v>
      </c>
      <c r="R97">
        <v>0.225</v>
      </c>
      <c r="S97">
        <v>0.215</v>
      </c>
      <c r="T97">
        <v>2.214</v>
      </c>
      <c r="U97">
        <v>0.256</v>
      </c>
      <c r="V97">
        <v>0.297</v>
      </c>
      <c r="W97">
        <v>0.348</v>
      </c>
      <c r="X97">
        <v>0.225</v>
      </c>
      <c r="Y97">
        <v>0.41</v>
      </c>
      <c r="Z97">
        <v>0.195</v>
      </c>
      <c r="AA97">
        <v>0.225</v>
      </c>
      <c r="AB97">
        <v>0.605</v>
      </c>
      <c r="AC97">
        <v>0.195</v>
      </c>
      <c r="AD97">
        <v>0.205</v>
      </c>
      <c r="AE97">
        <v>0.236</v>
      </c>
      <c r="AF97">
        <v>0.297</v>
      </c>
      <c r="AG97">
        <v>0.277</v>
      </c>
      <c r="AH97">
        <v>0.328</v>
      </c>
      <c r="AI97">
        <v>0.236</v>
      </c>
      <c r="AJ97">
        <v>0.41</v>
      </c>
      <c r="AK97">
        <v>0.625</v>
      </c>
      <c r="AL97">
        <v>0.236</v>
      </c>
      <c r="AM97">
        <v>0.287</v>
      </c>
      <c r="AN97">
        <v>0.215</v>
      </c>
      <c r="AO97">
        <v>0.307</v>
      </c>
      <c r="AP97">
        <v>0.246</v>
      </c>
      <c r="AQ97">
        <v>0.266</v>
      </c>
      <c r="AR97">
        <v>0.297</v>
      </c>
      <c r="AS97">
        <v>0.328</v>
      </c>
      <c r="AT97">
        <v>0.492</v>
      </c>
      <c r="AU97">
        <v>1.168</v>
      </c>
      <c r="AV97">
        <v>0.42</v>
      </c>
    </row>
    <row r="98" spans="1:48" ht="12.75">
      <c r="A98">
        <v>425</v>
      </c>
      <c r="B98">
        <v>0.851</v>
      </c>
      <c r="C98">
        <v>0.225</v>
      </c>
      <c r="D98">
        <v>0.277</v>
      </c>
      <c r="E98">
        <v>0.799</v>
      </c>
      <c r="F98">
        <v>0.287</v>
      </c>
      <c r="G98">
        <v>0.707</v>
      </c>
      <c r="H98">
        <v>0.389</v>
      </c>
      <c r="I98">
        <v>0.266</v>
      </c>
      <c r="J98">
        <v>0.389</v>
      </c>
      <c r="K98">
        <v>0.307</v>
      </c>
      <c r="L98">
        <v>0.543</v>
      </c>
      <c r="M98">
        <v>0.287</v>
      </c>
      <c r="N98">
        <v>0.379</v>
      </c>
      <c r="O98">
        <v>0.205</v>
      </c>
      <c r="Q98">
        <v>0.277</v>
      </c>
      <c r="R98">
        <v>0.225</v>
      </c>
      <c r="S98">
        <v>0.225</v>
      </c>
      <c r="T98">
        <v>2.767</v>
      </c>
      <c r="U98">
        <v>0.266</v>
      </c>
      <c r="V98">
        <v>0.287</v>
      </c>
      <c r="W98">
        <v>0.359</v>
      </c>
      <c r="X98">
        <v>0.236</v>
      </c>
      <c r="Y98">
        <v>0.42</v>
      </c>
      <c r="Z98">
        <v>0.195</v>
      </c>
      <c r="AA98">
        <v>0.236</v>
      </c>
      <c r="AD98">
        <v>0.215</v>
      </c>
      <c r="AE98">
        <v>0.236</v>
      </c>
      <c r="AF98">
        <v>0.307</v>
      </c>
      <c r="AG98">
        <v>0.287</v>
      </c>
      <c r="AH98">
        <v>0.328</v>
      </c>
      <c r="AI98">
        <v>0.236</v>
      </c>
      <c r="AJ98">
        <v>0.43</v>
      </c>
      <c r="AK98">
        <v>0.646</v>
      </c>
      <c r="AL98">
        <v>0.246</v>
      </c>
      <c r="AM98">
        <v>0.287</v>
      </c>
      <c r="AN98">
        <v>0.225</v>
      </c>
      <c r="AO98">
        <v>0.318</v>
      </c>
      <c r="AP98">
        <v>0.246</v>
      </c>
      <c r="AQ98">
        <v>0.266</v>
      </c>
      <c r="AR98">
        <v>0.307</v>
      </c>
      <c r="AS98">
        <v>0.338</v>
      </c>
      <c r="AT98">
        <v>0.512</v>
      </c>
      <c r="AU98">
        <v>1.24</v>
      </c>
      <c r="AV98">
        <v>0.43</v>
      </c>
    </row>
    <row r="99" spans="1:48" ht="12.75">
      <c r="A99">
        <v>450</v>
      </c>
      <c r="B99">
        <v>0.892</v>
      </c>
      <c r="C99">
        <v>0.236</v>
      </c>
      <c r="D99">
        <v>0.287</v>
      </c>
      <c r="E99">
        <v>0.82</v>
      </c>
      <c r="F99">
        <v>0.297</v>
      </c>
      <c r="G99">
        <v>0.717</v>
      </c>
      <c r="H99">
        <v>0.4</v>
      </c>
      <c r="I99">
        <v>0.277</v>
      </c>
      <c r="J99">
        <v>0.41</v>
      </c>
      <c r="K99">
        <v>0.318</v>
      </c>
      <c r="L99">
        <v>0.564</v>
      </c>
      <c r="M99">
        <v>0.287</v>
      </c>
      <c r="N99">
        <v>0.379</v>
      </c>
      <c r="O99">
        <v>0.205</v>
      </c>
      <c r="P99">
        <v>0.451</v>
      </c>
      <c r="Q99">
        <v>0.277</v>
      </c>
      <c r="R99">
        <v>0.236</v>
      </c>
      <c r="S99">
        <v>0.225</v>
      </c>
      <c r="T99">
        <v>3.628</v>
      </c>
      <c r="U99">
        <v>0.277</v>
      </c>
      <c r="V99">
        <v>0.297</v>
      </c>
      <c r="W99">
        <v>0.359</v>
      </c>
      <c r="X99">
        <v>0.236</v>
      </c>
      <c r="Y99">
        <v>0.43</v>
      </c>
      <c r="Z99">
        <v>0.205</v>
      </c>
      <c r="AA99">
        <v>0.236</v>
      </c>
      <c r="AB99">
        <v>0.666</v>
      </c>
      <c r="AC99">
        <v>0.205</v>
      </c>
      <c r="AD99">
        <v>0.246</v>
      </c>
      <c r="AE99">
        <v>0.246</v>
      </c>
      <c r="AF99">
        <v>0.328</v>
      </c>
      <c r="AG99">
        <v>0.287</v>
      </c>
      <c r="AH99">
        <v>0.328</v>
      </c>
      <c r="AI99">
        <v>0.246</v>
      </c>
      <c r="AJ99">
        <v>0.441</v>
      </c>
      <c r="AK99">
        <v>0.656</v>
      </c>
      <c r="AL99">
        <v>0.256</v>
      </c>
      <c r="AM99">
        <v>0.297</v>
      </c>
      <c r="AN99">
        <v>0.236</v>
      </c>
      <c r="AO99">
        <v>0.328</v>
      </c>
      <c r="AP99">
        <v>0.266</v>
      </c>
      <c r="AQ99">
        <v>0.287</v>
      </c>
      <c r="AR99">
        <v>0.318</v>
      </c>
      <c r="AS99">
        <v>0.348</v>
      </c>
      <c r="AT99">
        <v>0.523</v>
      </c>
      <c r="AU99">
        <v>1.302</v>
      </c>
      <c r="AV99">
        <v>0.441</v>
      </c>
    </row>
    <row r="100" spans="1:48" ht="12.75">
      <c r="A100">
        <v>475</v>
      </c>
      <c r="B100">
        <v>0.922</v>
      </c>
      <c r="C100">
        <v>0.246</v>
      </c>
      <c r="D100">
        <v>0.287</v>
      </c>
      <c r="E100">
        <v>0.84</v>
      </c>
      <c r="F100">
        <v>0.307</v>
      </c>
      <c r="G100">
        <v>0.728</v>
      </c>
      <c r="H100">
        <v>0.42</v>
      </c>
      <c r="I100">
        <v>0.277</v>
      </c>
      <c r="J100">
        <v>0.42</v>
      </c>
      <c r="K100">
        <v>0.318</v>
      </c>
      <c r="L100">
        <v>0.584</v>
      </c>
      <c r="M100">
        <v>0.297</v>
      </c>
      <c r="N100">
        <v>0.389</v>
      </c>
      <c r="O100">
        <v>0.205</v>
      </c>
      <c r="Q100">
        <v>0.287</v>
      </c>
      <c r="R100">
        <v>0.236</v>
      </c>
      <c r="S100">
        <v>0.236</v>
      </c>
      <c r="T100">
        <v>4.961</v>
      </c>
      <c r="U100">
        <v>0.287</v>
      </c>
      <c r="V100">
        <v>0.307</v>
      </c>
      <c r="W100">
        <v>0.359</v>
      </c>
      <c r="X100">
        <v>0.236</v>
      </c>
      <c r="Y100">
        <v>0.441</v>
      </c>
      <c r="Z100">
        <v>0.215</v>
      </c>
      <c r="AA100">
        <v>0.246</v>
      </c>
      <c r="AD100">
        <v>0.492</v>
      </c>
      <c r="AE100">
        <v>0.256</v>
      </c>
      <c r="AF100">
        <v>0.328</v>
      </c>
      <c r="AG100">
        <v>0.297</v>
      </c>
      <c r="AH100">
        <v>0.348</v>
      </c>
      <c r="AI100">
        <v>0.246</v>
      </c>
      <c r="AJ100">
        <v>0.451</v>
      </c>
      <c r="AK100">
        <v>0.676</v>
      </c>
      <c r="AL100">
        <v>0.256</v>
      </c>
      <c r="AM100">
        <v>0.297</v>
      </c>
      <c r="AN100">
        <v>0.236</v>
      </c>
      <c r="AO100">
        <v>0.328</v>
      </c>
      <c r="AP100">
        <v>0.277</v>
      </c>
      <c r="AQ100">
        <v>0.287</v>
      </c>
      <c r="AR100">
        <v>0.328</v>
      </c>
      <c r="AS100">
        <v>0.369</v>
      </c>
      <c r="AT100">
        <v>0.543</v>
      </c>
      <c r="AU100">
        <v>1.363</v>
      </c>
      <c r="AV100">
        <v>0.451</v>
      </c>
    </row>
    <row r="101" spans="1:48" ht="12.75">
      <c r="A101">
        <v>500</v>
      </c>
      <c r="B101">
        <v>0.963</v>
      </c>
      <c r="C101">
        <v>0.256</v>
      </c>
      <c r="D101">
        <v>0.287</v>
      </c>
      <c r="E101">
        <v>0.861</v>
      </c>
      <c r="F101">
        <v>0.307</v>
      </c>
      <c r="G101">
        <v>0.738</v>
      </c>
      <c r="H101">
        <v>0.482</v>
      </c>
      <c r="I101">
        <v>0.287</v>
      </c>
      <c r="J101">
        <v>0.43</v>
      </c>
      <c r="K101">
        <v>0.328</v>
      </c>
      <c r="L101">
        <v>0.605</v>
      </c>
      <c r="M101">
        <v>0.307</v>
      </c>
      <c r="N101">
        <v>0.4</v>
      </c>
      <c r="O101">
        <v>0.215</v>
      </c>
      <c r="P101">
        <v>0.471</v>
      </c>
      <c r="Q101">
        <v>0.287</v>
      </c>
      <c r="R101">
        <v>0.246</v>
      </c>
      <c r="S101">
        <v>0.246</v>
      </c>
      <c r="T101">
        <v>6.888</v>
      </c>
      <c r="U101">
        <v>0.287</v>
      </c>
      <c r="V101">
        <v>0.307</v>
      </c>
      <c r="W101">
        <v>0.369</v>
      </c>
      <c r="X101">
        <v>0.246</v>
      </c>
      <c r="Y101">
        <v>0.451</v>
      </c>
      <c r="Z101">
        <v>0.225</v>
      </c>
      <c r="AA101">
        <v>0.246</v>
      </c>
      <c r="AB101">
        <v>0.738</v>
      </c>
      <c r="AC101">
        <v>0.225</v>
      </c>
      <c r="AD101">
        <v>1.138</v>
      </c>
      <c r="AE101">
        <v>0.256</v>
      </c>
      <c r="AF101">
        <v>0.43</v>
      </c>
      <c r="AG101">
        <v>0.881</v>
      </c>
      <c r="AH101">
        <v>0.348</v>
      </c>
      <c r="AI101">
        <v>0.256</v>
      </c>
      <c r="AJ101">
        <v>0.461</v>
      </c>
      <c r="AK101">
        <v>0.697</v>
      </c>
      <c r="AL101">
        <v>0.266</v>
      </c>
      <c r="AM101">
        <v>0.359</v>
      </c>
      <c r="AN101">
        <v>0.246</v>
      </c>
      <c r="AO101">
        <v>0.348</v>
      </c>
      <c r="AP101">
        <v>0.277</v>
      </c>
      <c r="AQ101">
        <v>0.297</v>
      </c>
      <c r="AR101">
        <v>0.338</v>
      </c>
      <c r="AS101">
        <v>0.369</v>
      </c>
      <c r="AT101">
        <v>0.553</v>
      </c>
      <c r="AU101">
        <v>1.435</v>
      </c>
      <c r="AV101">
        <v>0.461</v>
      </c>
    </row>
    <row r="105" spans="37:41" ht="12.75">
      <c r="AK105" s="122"/>
      <c r="AL105" s="122"/>
      <c r="AM105" s="122"/>
      <c r="AN105" s="122"/>
      <c r="AO105" s="12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">
      <pane ySplit="7" topLeftCell="BM118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3.7109375" style="0" customWidth="1"/>
    <col min="2" max="2" width="12.421875" style="0" customWidth="1"/>
    <col min="3" max="3" width="11.8515625" style="0" customWidth="1"/>
    <col min="7" max="7" width="11.7109375" style="0" customWidth="1"/>
  </cols>
  <sheetData>
    <row r="1" spans="1:2" ht="12.75">
      <c r="A1" t="s">
        <v>257</v>
      </c>
      <c r="B1" t="s">
        <v>258</v>
      </c>
    </row>
    <row r="2" ht="12.75">
      <c r="A2" t="s">
        <v>259</v>
      </c>
    </row>
    <row r="4" spans="1:7" ht="12.75">
      <c r="A4" s="302" t="s">
        <v>260</v>
      </c>
      <c r="B4">
        <v>1</v>
      </c>
      <c r="C4">
        <v>2</v>
      </c>
      <c r="D4" s="129">
        <v>3</v>
      </c>
      <c r="F4" s="1"/>
      <c r="G4" s="129"/>
    </row>
    <row r="5" spans="1:7" ht="12.75">
      <c r="A5" s="302"/>
      <c r="B5" t="s">
        <v>261</v>
      </c>
      <c r="D5" s="129"/>
      <c r="E5" t="s">
        <v>262</v>
      </c>
      <c r="F5" s="1"/>
      <c r="G5" s="129"/>
    </row>
    <row r="6" spans="1:7" ht="25.5">
      <c r="A6" s="303" t="s">
        <v>268</v>
      </c>
      <c r="B6" s="304" t="s">
        <v>263</v>
      </c>
      <c r="C6" s="304" t="s">
        <v>264</v>
      </c>
      <c r="D6" s="305" t="s">
        <v>267</v>
      </c>
      <c r="E6" s="306" t="s">
        <v>265</v>
      </c>
      <c r="F6" s="304" t="s">
        <v>266</v>
      </c>
      <c r="G6" s="305" t="s">
        <v>267</v>
      </c>
    </row>
    <row r="7" spans="1:7" ht="12.75">
      <c r="A7" s="307"/>
      <c r="D7" s="129"/>
      <c r="E7" s="308" t="e">
        <f>SUM(B7:C7)/SUM('[2]Categories'!B7:E7)</f>
        <v>#DIV/0!</v>
      </c>
      <c r="F7" s="309" t="e">
        <f>C7/SUM('[2]Categories'!B7:E7)</f>
        <v>#DIV/0!</v>
      </c>
      <c r="G7" s="310" t="e">
        <f>D7/SUM('[2]Categories'!B7:E7)</f>
        <v>#DIV/0!</v>
      </c>
    </row>
    <row r="8" ht="12.75">
      <c r="A8" s="38" t="s">
        <v>547</v>
      </c>
    </row>
    <row r="9" ht="12.75">
      <c r="A9" s="36" t="s">
        <v>548</v>
      </c>
    </row>
    <row r="10" ht="12.75">
      <c r="A10" s="36" t="s">
        <v>549</v>
      </c>
    </row>
    <row r="11" ht="12.75">
      <c r="A11" s="36" t="s">
        <v>6</v>
      </c>
    </row>
    <row r="12" ht="12.75">
      <c r="A12" s="36" t="s">
        <v>7</v>
      </c>
    </row>
    <row r="13" ht="12.75">
      <c r="A13" s="36" t="s">
        <v>8</v>
      </c>
    </row>
    <row r="14" ht="12.75">
      <c r="A14" s="36" t="s">
        <v>9</v>
      </c>
    </row>
    <row r="15" ht="12.75">
      <c r="A15" s="47" t="s">
        <v>10</v>
      </c>
    </row>
    <row r="16" ht="12.75">
      <c r="A16" s="36" t="s">
        <v>11</v>
      </c>
    </row>
    <row r="17" ht="12.75">
      <c r="A17" s="36" t="s">
        <v>12</v>
      </c>
    </row>
    <row r="18" ht="12.75">
      <c r="A18" s="288" t="s">
        <v>13</v>
      </c>
    </row>
    <row r="19" ht="12.75">
      <c r="A19" s="36" t="s">
        <v>15</v>
      </c>
    </row>
    <row r="20" ht="12.75">
      <c r="A20" s="36" t="s">
        <v>16</v>
      </c>
    </row>
    <row r="21" ht="12.75">
      <c r="A21" s="41" t="s">
        <v>17</v>
      </c>
    </row>
    <row r="22" ht="12.75">
      <c r="A22" s="41" t="s">
        <v>18</v>
      </c>
    </row>
    <row r="23" ht="12.75">
      <c r="A23" s="36" t="s">
        <v>197</v>
      </c>
    </row>
    <row r="24" ht="12.75">
      <c r="A24" s="36" t="s">
        <v>23</v>
      </c>
    </row>
    <row r="25" ht="12.75">
      <c r="A25" s="47" t="s">
        <v>24</v>
      </c>
    </row>
    <row r="26" ht="12.75">
      <c r="A26" s="47" t="s">
        <v>33</v>
      </c>
    </row>
    <row r="27" ht="12.75">
      <c r="A27" s="47" t="s">
        <v>34</v>
      </c>
    </row>
    <row r="28" ht="12.75">
      <c r="A28" s="36" t="s">
        <v>35</v>
      </c>
    </row>
    <row r="29" ht="12.75">
      <c r="A29" s="36" t="s">
        <v>36</v>
      </c>
    </row>
    <row r="30" ht="12.75">
      <c r="A30" s="36" t="s">
        <v>37</v>
      </c>
    </row>
    <row r="31" ht="12.75">
      <c r="A31" s="36" t="s">
        <v>138</v>
      </c>
    </row>
    <row r="32" ht="12.75">
      <c r="A32" s="36" t="s">
        <v>38</v>
      </c>
    </row>
    <row r="33" ht="12.75">
      <c r="A33" s="36" t="s">
        <v>39</v>
      </c>
    </row>
    <row r="34" ht="12.75">
      <c r="A34" s="36" t="s">
        <v>40</v>
      </c>
    </row>
    <row r="35" ht="12.75">
      <c r="A35" s="299" t="s">
        <v>41</v>
      </c>
    </row>
    <row r="36" ht="12.75">
      <c r="A36" s="36" t="s">
        <v>42</v>
      </c>
    </row>
    <row r="37" ht="12.75">
      <c r="A37" s="38" t="s">
        <v>45</v>
      </c>
    </row>
    <row r="38" ht="12.75">
      <c r="A38" s="38" t="s">
        <v>46</v>
      </c>
    </row>
    <row r="39" ht="12.75">
      <c r="A39" s="52" t="s">
        <v>47</v>
      </c>
    </row>
    <row r="40" ht="12.75">
      <c r="A40" s="38" t="s">
        <v>48</v>
      </c>
    </row>
    <row r="41" ht="12.75">
      <c r="A41" s="288" t="s">
        <v>49</v>
      </c>
    </row>
    <row r="42" ht="12.75">
      <c r="A42" s="36" t="s">
        <v>50</v>
      </c>
    </row>
    <row r="43" ht="12.75">
      <c r="A43" s="36" t="s">
        <v>51</v>
      </c>
    </row>
    <row r="44" ht="12.75">
      <c r="A44" s="36" t="s">
        <v>52</v>
      </c>
    </row>
    <row r="45" ht="12.75">
      <c r="A45" s="36" t="s">
        <v>53</v>
      </c>
    </row>
    <row r="46" ht="12.75">
      <c r="A46" s="41" t="s">
        <v>54</v>
      </c>
    </row>
    <row r="47" ht="12.75">
      <c r="A47" s="41" t="s">
        <v>55</v>
      </c>
    </row>
    <row r="48" ht="12.75">
      <c r="A48" s="41" t="s">
        <v>56</v>
      </c>
    </row>
    <row r="49" ht="12.75">
      <c r="A49" s="36" t="s">
        <v>57</v>
      </c>
    </row>
    <row r="50" ht="12.75">
      <c r="A50" s="41" t="s">
        <v>58</v>
      </c>
    </row>
    <row r="51" ht="12.75">
      <c r="A51" s="36" t="s">
        <v>59</v>
      </c>
    </row>
    <row r="52" ht="12.75">
      <c r="A52" s="41" t="s">
        <v>60</v>
      </c>
    </row>
    <row r="53" ht="12.75">
      <c r="A53" s="36" t="s">
        <v>61</v>
      </c>
    </row>
    <row r="54" ht="12.75">
      <c r="A54" s="41" t="s">
        <v>289</v>
      </c>
    </row>
    <row r="55" ht="12.75">
      <c r="A55" s="36" t="s">
        <v>290</v>
      </c>
    </row>
    <row r="56" ht="12.75">
      <c r="A56" s="47" t="s">
        <v>291</v>
      </c>
    </row>
    <row r="57" ht="12.75">
      <c r="A57" s="41" t="s">
        <v>62</v>
      </c>
    </row>
    <row r="58" ht="12.75">
      <c r="A58" s="41" t="s">
        <v>292</v>
      </c>
    </row>
    <row r="59" ht="12.75">
      <c r="A59" s="41" t="s">
        <v>293</v>
      </c>
    </row>
    <row r="60" ht="12.75">
      <c r="A60" s="47" t="s">
        <v>294</v>
      </c>
    </row>
    <row r="61" ht="12.75">
      <c r="A61" s="36" t="s">
        <v>63</v>
      </c>
    </row>
    <row r="62" ht="12.75">
      <c r="A62" s="47" t="s">
        <v>64</v>
      </c>
    </row>
    <row r="63" ht="12.75">
      <c r="A63" s="36" t="s">
        <v>65</v>
      </c>
    </row>
    <row r="64" ht="12.75">
      <c r="A64" s="41" t="s">
        <v>66</v>
      </c>
    </row>
    <row r="65" ht="12.75">
      <c r="A65" s="47" t="s">
        <v>67</v>
      </c>
    </row>
    <row r="66" ht="12.75">
      <c r="A66" s="47" t="s">
        <v>68</v>
      </c>
    </row>
    <row r="67" ht="12.75">
      <c r="A67" s="36" t="s">
        <v>69</v>
      </c>
    </row>
    <row r="68" ht="12.75">
      <c r="A68" s="41" t="s">
        <v>184</v>
      </c>
    </row>
    <row r="69" ht="12.75">
      <c r="A69" s="36" t="s">
        <v>185</v>
      </c>
    </row>
    <row r="70" ht="12.75">
      <c r="A70" s="36" t="s">
        <v>186</v>
      </c>
    </row>
    <row r="71" ht="12.75">
      <c r="A71" s="36" t="s">
        <v>198</v>
      </c>
    </row>
    <row r="72" ht="12.75">
      <c r="A72" s="36" t="s">
        <v>199</v>
      </c>
    </row>
    <row r="73" ht="12.75">
      <c r="A73" s="47" t="s">
        <v>200</v>
      </c>
    </row>
    <row r="74" ht="12.75">
      <c r="A74" s="36" t="s">
        <v>226</v>
      </c>
    </row>
    <row r="75" ht="12.75">
      <c r="A75" s="36" t="s">
        <v>252</v>
      </c>
    </row>
    <row r="76" ht="12.75">
      <c r="A76" s="36" t="s">
        <v>253</v>
      </c>
    </row>
    <row r="77" ht="12.75">
      <c r="A77" s="36" t="s">
        <v>254</v>
      </c>
    </row>
    <row r="78" ht="12.75">
      <c r="A78" s="36" t="s">
        <v>295</v>
      </c>
    </row>
    <row r="79" ht="12.75">
      <c r="A79" s="36" t="s">
        <v>296</v>
      </c>
    </row>
    <row r="80" ht="12.75">
      <c r="A80" s="36" t="s">
        <v>297</v>
      </c>
    </row>
    <row r="81" ht="12.75">
      <c r="A81" s="36" t="s">
        <v>298</v>
      </c>
    </row>
    <row r="82" ht="12.75">
      <c r="A82" s="36" t="s">
        <v>299</v>
      </c>
    </row>
    <row r="83" ht="12.75">
      <c r="A83" s="36" t="s">
        <v>300</v>
      </c>
    </row>
    <row r="84" ht="12.75">
      <c r="A84" s="36" t="s">
        <v>301</v>
      </c>
    </row>
    <row r="85" ht="12.75">
      <c r="A85" s="36" t="s">
        <v>302</v>
      </c>
    </row>
    <row r="86" ht="12.75">
      <c r="A86" s="36" t="s">
        <v>303</v>
      </c>
    </row>
    <row r="87" ht="12.75">
      <c r="A87" s="36" t="s">
        <v>304</v>
      </c>
    </row>
    <row r="88" ht="12.75">
      <c r="A88" s="36" t="s">
        <v>315</v>
      </c>
    </row>
    <row r="89" ht="12.75">
      <c r="A89" s="36" t="s">
        <v>316</v>
      </c>
    </row>
    <row r="90" ht="12.75">
      <c r="A90" s="36" t="s">
        <v>317</v>
      </c>
    </row>
    <row r="91" ht="12.75">
      <c r="A91" s="36" t="s">
        <v>318</v>
      </c>
    </row>
    <row r="92" ht="12.75">
      <c r="A92" s="36" t="s">
        <v>319</v>
      </c>
    </row>
    <row r="93" ht="12.75">
      <c r="A93" s="36" t="s">
        <v>320</v>
      </c>
    </row>
    <row r="94" ht="12.75">
      <c r="A94" s="36" t="s">
        <v>244</v>
      </c>
    </row>
    <row r="95" ht="12.75">
      <c r="A95" s="36" t="s">
        <v>245</v>
      </c>
    </row>
    <row r="96" ht="12.75">
      <c r="A96" s="47" t="s">
        <v>246</v>
      </c>
    </row>
    <row r="97" ht="12.75">
      <c r="A97" s="36" t="s">
        <v>247</v>
      </c>
    </row>
    <row r="98" ht="12.75">
      <c r="A98" s="153" t="s">
        <v>248</v>
      </c>
    </row>
    <row r="99" ht="12.75">
      <c r="A99" s="153">
        <f aca="true" t="shared" si="0" ref="A99:A105">A98+1</f>
        <v>20220040200099</v>
      </c>
    </row>
    <row r="100" ht="12.75">
      <c r="A100" s="153">
        <f t="shared" si="0"/>
        <v>20220040200100</v>
      </c>
    </row>
    <row r="101" ht="12.75">
      <c r="A101" s="138">
        <f t="shared" si="0"/>
        <v>20220040200101</v>
      </c>
    </row>
    <row r="102" ht="12.75">
      <c r="A102" s="153">
        <f t="shared" si="0"/>
        <v>20220040200102</v>
      </c>
    </row>
    <row r="103" ht="12.75">
      <c r="A103" s="138">
        <f t="shared" si="0"/>
        <v>20220040200103</v>
      </c>
    </row>
    <row r="104" ht="12.75">
      <c r="A104" s="138">
        <f t="shared" si="0"/>
        <v>20220040200104</v>
      </c>
    </row>
    <row r="105" ht="12.75">
      <c r="A105" s="138">
        <f t="shared" si="0"/>
        <v>20220040200105</v>
      </c>
    </row>
    <row r="106" ht="12.75">
      <c r="A106" s="138"/>
    </row>
    <row r="107" ht="12.75">
      <c r="A107" s="138">
        <v>20220040200114</v>
      </c>
    </row>
    <row r="108" ht="12.75">
      <c r="A108" s="138">
        <f>A107+1</f>
        <v>20220040200115</v>
      </c>
    </row>
    <row r="109" ht="12.75">
      <c r="A109" s="138">
        <f aca="true" t="shared" si="1" ref="A109:A118">A108+1</f>
        <v>20220040200116</v>
      </c>
    </row>
    <row r="110" ht="12.75">
      <c r="A110" s="138">
        <v>20220040200133</v>
      </c>
    </row>
    <row r="111" ht="12.75">
      <c r="A111" s="138">
        <f t="shared" si="1"/>
        <v>20220040200134</v>
      </c>
    </row>
    <row r="112" ht="12.75">
      <c r="A112" s="138">
        <f t="shared" si="1"/>
        <v>20220040200135</v>
      </c>
    </row>
    <row r="113" ht="12.75">
      <c r="A113" s="153">
        <f t="shared" si="1"/>
        <v>20220040200136</v>
      </c>
    </row>
    <row r="114" ht="12.75">
      <c r="A114" s="153">
        <f t="shared" si="1"/>
        <v>20220040200137</v>
      </c>
    </row>
    <row r="115" ht="12.75">
      <c r="A115" s="153">
        <f t="shared" si="1"/>
        <v>20220040200138</v>
      </c>
    </row>
    <row r="116" ht="12.75">
      <c r="A116" s="138">
        <f t="shared" si="1"/>
        <v>20220040200139</v>
      </c>
    </row>
    <row r="117" ht="12.75">
      <c r="A117" s="138">
        <f t="shared" si="1"/>
        <v>20220040200140</v>
      </c>
    </row>
    <row r="118" ht="12.75">
      <c r="A118" s="153">
        <f t="shared" si="1"/>
        <v>20220040200141</v>
      </c>
    </row>
    <row r="119" ht="12.75">
      <c r="A119" s="138">
        <f>A118+1</f>
        <v>20220040200142</v>
      </c>
    </row>
    <row r="120" ht="12.75">
      <c r="A120" s="191">
        <f>A119+1</f>
        <v>20220040200143</v>
      </c>
    </row>
    <row r="121" ht="12.75">
      <c r="A121" s="190">
        <f>A120+1</f>
        <v>20220040200144</v>
      </c>
    </row>
    <row r="122" ht="12.75">
      <c r="A122" s="153">
        <f>A121+1</f>
        <v>20220040200145</v>
      </c>
    </row>
    <row r="123" ht="12.75">
      <c r="A123" s="138"/>
    </row>
    <row r="124" ht="12.75">
      <c r="A124" s="138">
        <v>20220040200154</v>
      </c>
    </row>
    <row r="125" ht="12.75">
      <c r="A125" s="153">
        <f aca="true" t="shared" si="2" ref="A125:A131">A124+1</f>
        <v>20220040200155</v>
      </c>
    </row>
    <row r="126" ht="12.75">
      <c r="A126" s="153">
        <f t="shared" si="2"/>
        <v>20220040200156</v>
      </c>
    </row>
    <row r="127" ht="12.75">
      <c r="A127" s="138">
        <f t="shared" si="2"/>
        <v>20220040200157</v>
      </c>
    </row>
    <row r="128" ht="12.75">
      <c r="A128" s="153">
        <f t="shared" si="2"/>
        <v>20220040200158</v>
      </c>
    </row>
    <row r="129" ht="12.75">
      <c r="A129" s="138">
        <f t="shared" si="2"/>
        <v>20220040200159</v>
      </c>
    </row>
    <row r="130" ht="12.75">
      <c r="A130" s="153">
        <f t="shared" si="2"/>
        <v>20220040200160</v>
      </c>
    </row>
    <row r="131" ht="12.75">
      <c r="A131" s="153">
        <f t="shared" si="2"/>
        <v>20220040200161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L38"/>
  <sheetViews>
    <sheetView workbookViewId="0" topLeftCell="B13">
      <selection activeCell="J13" sqref="J13"/>
    </sheetView>
  </sheetViews>
  <sheetFormatPr defaultColWidth="9.140625" defaultRowHeight="12.75"/>
  <cols>
    <col min="1" max="1" width="16.7109375" style="60" customWidth="1"/>
    <col min="2" max="2" width="7.8515625" style="0" customWidth="1"/>
    <col min="3" max="3" width="9.421875" style="61" customWidth="1"/>
    <col min="4" max="4" width="16.7109375" style="0" customWidth="1"/>
    <col min="5" max="5" width="8.140625" style="0" customWidth="1"/>
    <col min="6" max="6" width="13.28125" style="0" customWidth="1"/>
    <col min="7" max="7" width="16.00390625" style="0" customWidth="1"/>
    <col min="10" max="10" width="15.140625" style="0" bestFit="1" customWidth="1"/>
  </cols>
  <sheetData>
    <row r="1" spans="1:12" ht="13.5" thickTop="1">
      <c r="A1" s="81" t="s">
        <v>410</v>
      </c>
      <c r="B1" s="82"/>
      <c r="C1" s="83"/>
      <c r="D1" s="106" t="s">
        <v>459</v>
      </c>
      <c r="E1" s="107"/>
      <c r="F1" s="108"/>
      <c r="G1" s="115" t="s">
        <v>468</v>
      </c>
      <c r="H1" s="107"/>
      <c r="I1" s="116"/>
      <c r="J1" s="183" t="s">
        <v>238</v>
      </c>
      <c r="K1" s="184"/>
      <c r="L1" s="185"/>
    </row>
    <row r="2" spans="1:12" ht="12.75">
      <c r="A2" s="68">
        <v>20220040200010</v>
      </c>
      <c r="B2" s="1" t="s">
        <v>411</v>
      </c>
      <c r="C2" s="69" t="s">
        <v>412</v>
      </c>
      <c r="D2" s="68">
        <v>20220040200027</v>
      </c>
      <c r="E2" s="1" t="s">
        <v>411</v>
      </c>
      <c r="F2" s="63" t="s">
        <v>412</v>
      </c>
      <c r="G2" s="67">
        <v>20220040200032</v>
      </c>
      <c r="H2" s="1" t="s">
        <v>411</v>
      </c>
      <c r="I2" s="69" t="s">
        <v>412</v>
      </c>
      <c r="J2" s="67">
        <v>20220040200142</v>
      </c>
      <c r="K2" s="1" t="s">
        <v>411</v>
      </c>
      <c r="L2" s="69" t="s">
        <v>412</v>
      </c>
    </row>
    <row r="3" spans="1:12" ht="12.75">
      <c r="A3" s="68">
        <v>20220040200011</v>
      </c>
      <c r="B3" s="1" t="s">
        <v>413</v>
      </c>
      <c r="C3" s="69">
        <v>11</v>
      </c>
      <c r="D3" s="68">
        <v>20220040200029</v>
      </c>
      <c r="E3" s="1" t="s">
        <v>411</v>
      </c>
      <c r="F3" s="63" t="s">
        <v>412</v>
      </c>
      <c r="G3" s="67">
        <v>20220040200034</v>
      </c>
      <c r="H3" s="1" t="s">
        <v>411</v>
      </c>
      <c r="I3" s="69" t="s">
        <v>469</v>
      </c>
      <c r="J3" s="67">
        <v>20220040200143</v>
      </c>
      <c r="K3" s="1" t="s">
        <v>411</v>
      </c>
      <c r="L3" s="69" t="s">
        <v>412</v>
      </c>
    </row>
    <row r="4" spans="1:12" ht="12.75">
      <c r="A4" s="68">
        <v>20220040200012</v>
      </c>
      <c r="B4" s="1" t="s">
        <v>411</v>
      </c>
      <c r="C4" s="69" t="s">
        <v>412</v>
      </c>
      <c r="D4" s="68">
        <v>20220040200033</v>
      </c>
      <c r="E4" s="1" t="s">
        <v>411</v>
      </c>
      <c r="F4" s="63" t="s">
        <v>460</v>
      </c>
      <c r="G4" s="67">
        <v>20220040200037</v>
      </c>
      <c r="H4" s="1" t="s">
        <v>411</v>
      </c>
      <c r="I4" s="69" t="s">
        <v>412</v>
      </c>
      <c r="J4" s="186" t="s">
        <v>239</v>
      </c>
      <c r="K4" s="187"/>
      <c r="L4" s="188"/>
    </row>
    <row r="5" spans="1:12" ht="13.5" thickBot="1">
      <c r="A5" s="71">
        <v>20220040200013</v>
      </c>
      <c r="B5" s="72" t="s">
        <v>414</v>
      </c>
      <c r="C5" s="77">
        <v>6</v>
      </c>
      <c r="D5" s="68">
        <v>20220040200035</v>
      </c>
      <c r="E5" s="1" t="s">
        <v>411</v>
      </c>
      <c r="F5" s="63" t="s">
        <v>461</v>
      </c>
      <c r="G5" s="67">
        <v>20220040200038</v>
      </c>
      <c r="H5" s="1" t="s">
        <v>411</v>
      </c>
      <c r="I5" s="69" t="s">
        <v>412</v>
      </c>
      <c r="J5" s="67">
        <v>20220040200144</v>
      </c>
      <c r="K5" s="1" t="s">
        <v>411</v>
      </c>
      <c r="L5" s="69" t="s">
        <v>412</v>
      </c>
    </row>
    <row r="6" spans="1:12" ht="13.5" thickTop="1">
      <c r="A6" s="84" t="s">
        <v>415</v>
      </c>
      <c r="B6" s="85"/>
      <c r="C6" s="86"/>
      <c r="D6" s="75">
        <v>20220040200040</v>
      </c>
      <c r="E6" s="64" t="s">
        <v>411</v>
      </c>
      <c r="F6" s="65" t="s">
        <v>462</v>
      </c>
      <c r="G6" s="67">
        <v>20220040200039</v>
      </c>
      <c r="H6" s="1" t="s">
        <v>411</v>
      </c>
      <c r="I6" s="69" t="s">
        <v>462</v>
      </c>
      <c r="J6" s="67">
        <v>20220040200145</v>
      </c>
      <c r="K6" s="182" t="s">
        <v>411</v>
      </c>
      <c r="L6" s="69" t="s">
        <v>412</v>
      </c>
    </row>
    <row r="7" spans="1:12" ht="13.5" thickBot="1">
      <c r="A7" s="68">
        <v>20220040200041</v>
      </c>
      <c r="B7" s="1" t="s">
        <v>411</v>
      </c>
      <c r="C7" s="69" t="s">
        <v>412</v>
      </c>
      <c r="D7" s="109" t="s">
        <v>463</v>
      </c>
      <c r="E7" s="110"/>
      <c r="F7" s="111"/>
      <c r="G7" s="67">
        <v>20220040200154</v>
      </c>
      <c r="H7" s="1" t="s">
        <v>414</v>
      </c>
      <c r="I7" s="69">
        <v>11</v>
      </c>
      <c r="J7" s="71">
        <v>20220040200154</v>
      </c>
      <c r="K7" s="72" t="s">
        <v>411</v>
      </c>
      <c r="L7" s="77" t="s">
        <v>454</v>
      </c>
    </row>
    <row r="8" spans="1:9" ht="13.5" thickTop="1">
      <c r="A8" s="68">
        <v>20220040200042</v>
      </c>
      <c r="B8" s="1" t="s">
        <v>411</v>
      </c>
      <c r="C8" s="69" t="s">
        <v>412</v>
      </c>
      <c r="D8" s="68">
        <v>20220040200013</v>
      </c>
      <c r="E8" s="1" t="s">
        <v>411</v>
      </c>
      <c r="F8" s="63" t="s">
        <v>464</v>
      </c>
      <c r="G8" s="112" t="s">
        <v>470</v>
      </c>
      <c r="H8" s="110"/>
      <c r="I8" s="113"/>
    </row>
    <row r="9" spans="1:9" ht="12.75">
      <c r="A9" s="68">
        <v>20220040200045</v>
      </c>
      <c r="B9" s="1" t="s">
        <v>411</v>
      </c>
      <c r="C9" s="69" t="s">
        <v>416</v>
      </c>
      <c r="D9" s="68">
        <v>20220040200014</v>
      </c>
      <c r="E9" s="1" t="s">
        <v>411</v>
      </c>
      <c r="F9" s="63" t="s">
        <v>412</v>
      </c>
      <c r="G9" s="67">
        <v>20220040200018</v>
      </c>
      <c r="H9" s="1" t="s">
        <v>411</v>
      </c>
      <c r="I9" s="69" t="s">
        <v>412</v>
      </c>
    </row>
    <row r="10" spans="1:9" ht="12.75">
      <c r="A10" s="87" t="s">
        <v>417</v>
      </c>
      <c r="B10" s="88"/>
      <c r="C10" s="89"/>
      <c r="D10" s="68">
        <v>20220040200015</v>
      </c>
      <c r="E10" s="1" t="s">
        <v>411</v>
      </c>
      <c r="F10" s="63" t="s">
        <v>412</v>
      </c>
      <c r="G10" s="67">
        <v>20220040200019</v>
      </c>
      <c r="H10" s="1" t="s">
        <v>411</v>
      </c>
      <c r="I10" s="69" t="s">
        <v>412</v>
      </c>
    </row>
    <row r="11" spans="1:9" ht="12.75">
      <c r="A11" s="68">
        <v>20220040200043</v>
      </c>
      <c r="B11" s="1" t="s">
        <v>411</v>
      </c>
      <c r="C11" s="69" t="s">
        <v>412</v>
      </c>
      <c r="D11" s="68">
        <v>20220040200016</v>
      </c>
      <c r="E11" s="1" t="s">
        <v>411</v>
      </c>
      <c r="F11" s="63" t="s">
        <v>412</v>
      </c>
      <c r="G11" s="67">
        <v>20220040200021</v>
      </c>
      <c r="H11" s="1" t="s">
        <v>411</v>
      </c>
      <c r="I11" s="69" t="s">
        <v>412</v>
      </c>
    </row>
    <row r="12" spans="1:9" ht="12.75">
      <c r="A12" s="68">
        <v>20220040200044</v>
      </c>
      <c r="B12" s="1" t="s">
        <v>411</v>
      </c>
      <c r="C12" s="69" t="s">
        <v>412</v>
      </c>
      <c r="D12" s="68">
        <v>20220040200017</v>
      </c>
      <c r="E12" s="1" t="s">
        <v>411</v>
      </c>
      <c r="F12" s="63" t="s">
        <v>412</v>
      </c>
      <c r="G12" s="67">
        <v>20220040200022</v>
      </c>
      <c r="H12" s="1" t="s">
        <v>411</v>
      </c>
      <c r="I12" s="69" t="s">
        <v>412</v>
      </c>
    </row>
    <row r="13" spans="1:9" ht="13.5" thickBot="1">
      <c r="A13" s="71">
        <v>20220040200045</v>
      </c>
      <c r="B13" s="72" t="s">
        <v>411</v>
      </c>
      <c r="C13" s="77" t="s">
        <v>418</v>
      </c>
      <c r="D13" s="68">
        <v>20220040200020</v>
      </c>
      <c r="E13" s="1" t="s">
        <v>414</v>
      </c>
      <c r="F13" s="63">
        <v>1</v>
      </c>
      <c r="G13" s="67">
        <v>20220040200039</v>
      </c>
      <c r="H13" s="1" t="s">
        <v>411</v>
      </c>
      <c r="I13" s="69" t="s">
        <v>465</v>
      </c>
    </row>
    <row r="14" spans="1:9" ht="13.5" thickTop="1">
      <c r="A14" s="90" t="s">
        <v>419</v>
      </c>
      <c r="B14" s="91"/>
      <c r="C14" s="92"/>
      <c r="D14" s="67">
        <v>20220040200033</v>
      </c>
      <c r="E14" s="1" t="s">
        <v>414</v>
      </c>
      <c r="F14" s="63">
        <v>0</v>
      </c>
      <c r="G14" s="112" t="s">
        <v>471</v>
      </c>
      <c r="H14" s="110"/>
      <c r="I14" s="113"/>
    </row>
    <row r="15" spans="1:9" ht="12.75">
      <c r="A15" s="68">
        <v>20220040200069</v>
      </c>
      <c r="B15" s="1" t="s">
        <v>411</v>
      </c>
      <c r="C15" s="69" t="s">
        <v>412</v>
      </c>
      <c r="D15" s="67">
        <v>20220040200034</v>
      </c>
      <c r="E15" s="1" t="s">
        <v>414</v>
      </c>
      <c r="F15" s="63">
        <v>1</v>
      </c>
      <c r="G15" s="67">
        <v>20220040200008</v>
      </c>
      <c r="H15" s="1" t="s">
        <v>411</v>
      </c>
      <c r="I15" s="69" t="s">
        <v>412</v>
      </c>
    </row>
    <row r="16" spans="1:9" ht="12.75">
      <c r="A16" s="68">
        <v>20220040200070</v>
      </c>
      <c r="B16" s="1" t="s">
        <v>411</v>
      </c>
      <c r="C16" s="69" t="s">
        <v>454</v>
      </c>
      <c r="D16" s="67">
        <v>20220040200035</v>
      </c>
      <c r="E16" s="1" t="s">
        <v>414</v>
      </c>
      <c r="F16" s="63">
        <v>9</v>
      </c>
      <c r="G16" s="67">
        <v>20220040200009</v>
      </c>
      <c r="H16" s="1" t="s">
        <v>411</v>
      </c>
      <c r="I16" s="69" t="s">
        <v>412</v>
      </c>
    </row>
    <row r="17" spans="1:9" ht="12.75">
      <c r="A17" s="68">
        <v>20220040200071</v>
      </c>
      <c r="B17" s="1" t="s">
        <v>411</v>
      </c>
      <c r="C17" s="69" t="s">
        <v>412</v>
      </c>
      <c r="D17" s="67">
        <v>20220040200036</v>
      </c>
      <c r="E17" s="1" t="s">
        <v>414</v>
      </c>
      <c r="F17" s="63">
        <v>7</v>
      </c>
      <c r="G17" s="67">
        <v>20220040200011</v>
      </c>
      <c r="H17" s="1" t="s">
        <v>411</v>
      </c>
      <c r="I17" s="69" t="s">
        <v>454</v>
      </c>
    </row>
    <row r="18" spans="1:9" ht="12.75">
      <c r="A18" s="68">
        <v>20220040200072</v>
      </c>
      <c r="B18" s="1" t="s">
        <v>411</v>
      </c>
      <c r="C18" s="69" t="s">
        <v>412</v>
      </c>
      <c r="D18" s="79">
        <v>20220040200040</v>
      </c>
      <c r="E18" s="64" t="s">
        <v>411</v>
      </c>
      <c r="F18" s="65" t="s">
        <v>465</v>
      </c>
      <c r="G18" s="112" t="s">
        <v>472</v>
      </c>
      <c r="H18" s="110"/>
      <c r="I18" s="113"/>
    </row>
    <row r="19" spans="1:9" ht="12.75">
      <c r="A19" s="68">
        <v>20220040200073</v>
      </c>
      <c r="B19" s="1" t="s">
        <v>411</v>
      </c>
      <c r="C19" s="69" t="s">
        <v>412</v>
      </c>
      <c r="D19" s="109" t="s">
        <v>466</v>
      </c>
      <c r="E19" s="110"/>
      <c r="F19" s="111"/>
      <c r="G19" s="67">
        <v>20220040200020</v>
      </c>
      <c r="H19" s="1" t="s">
        <v>411</v>
      </c>
      <c r="I19" s="69" t="s">
        <v>469</v>
      </c>
    </row>
    <row r="20" spans="1:9" ht="12.75">
      <c r="A20" s="75">
        <v>20220040200074</v>
      </c>
      <c r="B20" s="64" t="s">
        <v>411</v>
      </c>
      <c r="C20" s="78" t="s">
        <v>412</v>
      </c>
      <c r="D20" s="67">
        <v>20220040200026</v>
      </c>
      <c r="E20" s="1" t="s">
        <v>411</v>
      </c>
      <c r="F20" s="63" t="s">
        <v>412</v>
      </c>
      <c r="G20" s="67">
        <v>20220040200023</v>
      </c>
      <c r="H20" s="1" t="s">
        <v>411</v>
      </c>
      <c r="I20" s="69" t="s">
        <v>412</v>
      </c>
    </row>
    <row r="21" spans="1:9" ht="12.75">
      <c r="A21" s="93" t="s">
        <v>455</v>
      </c>
      <c r="B21" s="94"/>
      <c r="C21" s="95"/>
      <c r="D21" s="67">
        <v>20220040200028</v>
      </c>
      <c r="E21" s="1" t="s">
        <v>411</v>
      </c>
      <c r="F21" s="63" t="s">
        <v>412</v>
      </c>
      <c r="G21" s="67">
        <v>20220040200024</v>
      </c>
      <c r="H21" s="1" t="s">
        <v>411</v>
      </c>
      <c r="I21" s="69" t="s">
        <v>412</v>
      </c>
    </row>
    <row r="22" spans="1:9" ht="12.75">
      <c r="A22" s="68">
        <v>20220040200046</v>
      </c>
      <c r="B22" s="1" t="s">
        <v>411</v>
      </c>
      <c r="C22" s="69" t="s">
        <v>412</v>
      </c>
      <c r="D22" s="67">
        <v>20220040200030</v>
      </c>
      <c r="E22" s="1" t="s">
        <v>411</v>
      </c>
      <c r="F22" s="63" t="s">
        <v>412</v>
      </c>
      <c r="G22" s="67">
        <v>20220040200025</v>
      </c>
      <c r="H22" s="1" t="s">
        <v>411</v>
      </c>
      <c r="I22" s="69" t="s">
        <v>412</v>
      </c>
    </row>
    <row r="23" spans="1:9" ht="12.75">
      <c r="A23" s="68">
        <v>20220040200048</v>
      </c>
      <c r="B23" s="1" t="s">
        <v>411</v>
      </c>
      <c r="C23" s="69" t="s">
        <v>412</v>
      </c>
      <c r="D23" s="67">
        <v>20220040200031</v>
      </c>
      <c r="E23" s="1" t="s">
        <v>411</v>
      </c>
      <c r="F23" s="63" t="s">
        <v>412</v>
      </c>
      <c r="G23" s="1"/>
      <c r="H23" s="1"/>
      <c r="I23" s="70"/>
    </row>
    <row r="24" spans="1:9" ht="13.5" thickBot="1">
      <c r="A24" s="68">
        <v>20220040200075</v>
      </c>
      <c r="B24" s="1" t="s">
        <v>411</v>
      </c>
      <c r="C24" s="69" t="s">
        <v>412</v>
      </c>
      <c r="D24" s="80">
        <v>20220040200036</v>
      </c>
      <c r="E24" s="72" t="s">
        <v>411</v>
      </c>
      <c r="F24" s="76" t="s">
        <v>467</v>
      </c>
      <c r="G24" s="72"/>
      <c r="H24" s="72"/>
      <c r="I24" s="74"/>
    </row>
    <row r="25" spans="1:9" ht="13.5" thickTop="1">
      <c r="A25" s="75">
        <v>20220040200076</v>
      </c>
      <c r="B25" s="64" t="s">
        <v>411</v>
      </c>
      <c r="C25" s="78" t="s">
        <v>412</v>
      </c>
      <c r="D25" s="96" t="s">
        <v>473</v>
      </c>
      <c r="E25" s="97"/>
      <c r="F25" s="98"/>
      <c r="G25" s="99" t="s">
        <v>476</v>
      </c>
      <c r="H25" s="97"/>
      <c r="I25" s="100"/>
    </row>
    <row r="26" spans="1:9" ht="12.75">
      <c r="A26" s="93" t="s">
        <v>456</v>
      </c>
      <c r="B26" s="94"/>
      <c r="C26" s="95"/>
      <c r="D26" s="67">
        <v>20220040200061</v>
      </c>
      <c r="E26" s="1" t="s">
        <v>411</v>
      </c>
      <c r="F26" s="66" t="s">
        <v>412</v>
      </c>
      <c r="G26" s="62">
        <v>20220040200052</v>
      </c>
      <c r="H26" s="1" t="s">
        <v>411</v>
      </c>
      <c r="I26" s="69" t="s">
        <v>412</v>
      </c>
    </row>
    <row r="27" spans="1:9" ht="12.75">
      <c r="A27" s="68">
        <v>20220040200059</v>
      </c>
      <c r="B27" s="1" t="s">
        <v>411</v>
      </c>
      <c r="C27" s="69" t="s">
        <v>412</v>
      </c>
      <c r="D27" s="67">
        <v>20220040200062</v>
      </c>
      <c r="E27" s="1" t="s">
        <v>411</v>
      </c>
      <c r="F27" s="66" t="s">
        <v>412</v>
      </c>
      <c r="G27" s="62">
        <v>20220040200053</v>
      </c>
      <c r="H27" s="1" t="s">
        <v>411</v>
      </c>
      <c r="I27" s="69" t="s">
        <v>412</v>
      </c>
    </row>
    <row r="28" spans="1:9" ht="12.75">
      <c r="A28" s="68">
        <v>20220040200060</v>
      </c>
      <c r="B28" s="1" t="s">
        <v>411</v>
      </c>
      <c r="C28" s="69" t="s">
        <v>412</v>
      </c>
      <c r="D28" s="67">
        <v>20220040200063</v>
      </c>
      <c r="E28" s="1" t="s">
        <v>411</v>
      </c>
      <c r="F28" s="66" t="s">
        <v>412</v>
      </c>
      <c r="G28" s="62">
        <v>20220040200057</v>
      </c>
      <c r="H28" s="1" t="s">
        <v>411</v>
      </c>
      <c r="I28" s="69" t="s">
        <v>412</v>
      </c>
    </row>
    <row r="29" spans="1:9" ht="12.75">
      <c r="A29" s="68">
        <v>20220040200077</v>
      </c>
      <c r="B29" s="1" t="s">
        <v>411</v>
      </c>
      <c r="C29" s="69" t="s">
        <v>412</v>
      </c>
      <c r="D29" s="67">
        <v>20220040200067</v>
      </c>
      <c r="E29" s="1" t="s">
        <v>411</v>
      </c>
      <c r="F29" s="66" t="s">
        <v>454</v>
      </c>
      <c r="G29" s="62">
        <v>20220040200068</v>
      </c>
      <c r="H29" s="1" t="s">
        <v>411</v>
      </c>
      <c r="I29" s="69" t="s">
        <v>477</v>
      </c>
    </row>
    <row r="30" spans="1:9" ht="12.75">
      <c r="A30" s="68">
        <v>20220040200079</v>
      </c>
      <c r="B30" s="1" t="s">
        <v>411</v>
      </c>
      <c r="C30" s="69" t="s">
        <v>412</v>
      </c>
      <c r="D30" s="101" t="s">
        <v>474</v>
      </c>
      <c r="E30" s="102"/>
      <c r="F30" s="103"/>
      <c r="G30" s="104" t="s">
        <v>478</v>
      </c>
      <c r="H30" s="102"/>
      <c r="I30" s="105"/>
    </row>
    <row r="31" spans="1:9" ht="12.75">
      <c r="A31" s="75">
        <v>20220040200080</v>
      </c>
      <c r="B31" s="64" t="s">
        <v>411</v>
      </c>
      <c r="C31" s="78" t="s">
        <v>412</v>
      </c>
      <c r="D31" s="67">
        <v>20220040200064</v>
      </c>
      <c r="E31" s="1" t="s">
        <v>411</v>
      </c>
      <c r="F31" s="66" t="s">
        <v>412</v>
      </c>
      <c r="G31" s="62">
        <v>20220040200047</v>
      </c>
      <c r="H31" s="1" t="s">
        <v>411</v>
      </c>
      <c r="I31" s="69" t="s">
        <v>412</v>
      </c>
    </row>
    <row r="32" spans="1:9" ht="12.75">
      <c r="A32" s="93" t="s">
        <v>457</v>
      </c>
      <c r="B32" s="94"/>
      <c r="C32" s="95"/>
      <c r="D32" s="67">
        <v>20220040200065</v>
      </c>
      <c r="E32" s="1" t="s">
        <v>411</v>
      </c>
      <c r="F32" s="66" t="s">
        <v>412</v>
      </c>
      <c r="G32" s="62">
        <v>20220040200049</v>
      </c>
      <c r="H32" s="1" t="s">
        <v>411</v>
      </c>
      <c r="I32" s="69" t="s">
        <v>412</v>
      </c>
    </row>
    <row r="33" spans="1:9" ht="12.75">
      <c r="A33" s="68">
        <v>20220040200078</v>
      </c>
      <c r="B33" s="1" t="s">
        <v>411</v>
      </c>
      <c r="C33" s="69" t="s">
        <v>412</v>
      </c>
      <c r="D33" s="67">
        <v>20220040200066</v>
      </c>
      <c r="E33" s="1" t="s">
        <v>411</v>
      </c>
      <c r="F33" s="66" t="s">
        <v>412</v>
      </c>
      <c r="G33" s="62">
        <v>20220040200050</v>
      </c>
      <c r="H33" s="1" t="s">
        <v>411</v>
      </c>
      <c r="I33" s="69" t="s">
        <v>412</v>
      </c>
    </row>
    <row r="34" spans="1:9" ht="12.75">
      <c r="A34" s="93" t="s">
        <v>458</v>
      </c>
      <c r="B34" s="94"/>
      <c r="C34" s="95"/>
      <c r="D34" s="67">
        <v>20220040200067</v>
      </c>
      <c r="E34" s="1" t="s">
        <v>414</v>
      </c>
      <c r="F34" s="66">
        <v>11</v>
      </c>
      <c r="G34" s="62">
        <v>20220040200051</v>
      </c>
      <c r="H34" s="1" t="s">
        <v>411</v>
      </c>
      <c r="I34" s="69" t="s">
        <v>412</v>
      </c>
    </row>
    <row r="35" spans="1:9" ht="12.75">
      <c r="A35" s="68">
        <v>20220040200054</v>
      </c>
      <c r="B35" s="1" t="s">
        <v>411</v>
      </c>
      <c r="C35" s="69" t="s">
        <v>412</v>
      </c>
      <c r="D35" s="67">
        <v>20220040200068</v>
      </c>
      <c r="E35" s="1" t="s">
        <v>411</v>
      </c>
      <c r="F35" s="66" t="s">
        <v>475</v>
      </c>
      <c r="G35" s="62">
        <v>20220040200093</v>
      </c>
      <c r="H35" s="182" t="s">
        <v>414</v>
      </c>
      <c r="I35" s="69">
        <v>11</v>
      </c>
    </row>
    <row r="36" spans="1:9" ht="13.5" thickBot="1">
      <c r="A36" s="68">
        <v>20220040200055</v>
      </c>
      <c r="B36" s="1" t="s">
        <v>411</v>
      </c>
      <c r="C36" s="69" t="s">
        <v>412</v>
      </c>
      <c r="D36" s="80">
        <v>20220040200070</v>
      </c>
      <c r="E36" s="72" t="s">
        <v>414</v>
      </c>
      <c r="F36" s="73">
        <v>11</v>
      </c>
      <c r="G36" s="114"/>
      <c r="H36" s="72"/>
      <c r="I36" s="74"/>
    </row>
    <row r="37" spans="1:3" ht="13.5" thickTop="1">
      <c r="A37" s="68">
        <v>20220040200056</v>
      </c>
      <c r="B37" s="1" t="s">
        <v>411</v>
      </c>
      <c r="C37" s="69" t="s">
        <v>412</v>
      </c>
    </row>
    <row r="38" spans="1:6" ht="13.5" thickBot="1">
      <c r="A38" s="71">
        <v>20220040200058</v>
      </c>
      <c r="B38" s="72" t="s">
        <v>411</v>
      </c>
      <c r="C38" s="77" t="s">
        <v>412</v>
      </c>
      <c r="D38" s="60"/>
      <c r="F38" s="61"/>
    </row>
    <row r="39" ht="13.5" thickTop="1"/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B12:G15"/>
  <sheetViews>
    <sheetView workbookViewId="0" topLeftCell="A1">
      <selection activeCell="B13" sqref="B13"/>
    </sheetView>
  </sheetViews>
  <sheetFormatPr defaultColWidth="9.140625" defaultRowHeight="12.75"/>
  <cols>
    <col min="2" max="2" width="15.7109375" style="0" customWidth="1"/>
    <col min="3" max="3" width="18.00390625" style="0" customWidth="1"/>
    <col min="4" max="4" width="18.28125" style="0" customWidth="1"/>
    <col min="5" max="5" width="15.28125" style="0" customWidth="1"/>
    <col min="6" max="6" width="19.140625" style="0" customWidth="1"/>
  </cols>
  <sheetData>
    <row r="11" ht="13.5" thickBot="1"/>
    <row r="12" spans="2:7" ht="27.75" customHeight="1" thickBot="1" thickTop="1">
      <c r="B12" s="118" t="s">
        <v>223</v>
      </c>
      <c r="C12" s="118" t="s">
        <v>305</v>
      </c>
      <c r="D12" s="118" t="s">
        <v>330</v>
      </c>
      <c r="E12" s="118" t="s">
        <v>407</v>
      </c>
      <c r="F12" s="118" t="s">
        <v>408</v>
      </c>
      <c r="G12" s="118" t="s">
        <v>222</v>
      </c>
    </row>
    <row r="13" spans="2:7" ht="33" customHeight="1" thickBot="1" thickTop="1">
      <c r="B13" s="118">
        <v>73</v>
      </c>
      <c r="C13" s="118">
        <v>63</v>
      </c>
      <c r="D13" s="118">
        <v>13</v>
      </c>
      <c r="E13" s="118">
        <v>59</v>
      </c>
      <c r="F13" s="118">
        <v>42</v>
      </c>
      <c r="G13" s="118">
        <v>24</v>
      </c>
    </row>
    <row r="14" spans="2:7" ht="13.5" thickTop="1">
      <c r="B14" s="117"/>
      <c r="C14" s="117"/>
      <c r="D14" s="117"/>
      <c r="E14" s="117"/>
      <c r="F14" s="117"/>
      <c r="G14" s="117"/>
    </row>
    <row r="15" spans="2:7" ht="12.75">
      <c r="B15" s="117"/>
      <c r="C15" s="117"/>
      <c r="D15" s="117"/>
      <c r="E15" s="117"/>
      <c r="F15" s="117"/>
      <c r="G15" s="11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L538"/>
  <sheetViews>
    <sheetView workbookViewId="0" topLeftCell="C428">
      <selection activeCell="J428" sqref="J428"/>
    </sheetView>
  </sheetViews>
  <sheetFormatPr defaultColWidth="9.140625" defaultRowHeight="12.75"/>
  <cols>
    <col min="1" max="1" width="16.7109375" style="0" customWidth="1"/>
    <col min="2" max="2" width="14.7109375" style="33" customWidth="1"/>
    <col min="3" max="3" width="4.7109375" style="33" customWidth="1"/>
    <col min="4" max="4" width="12.7109375" style="0" customWidth="1"/>
    <col min="5" max="5" width="16.7109375" style="0" customWidth="1"/>
    <col min="6" max="6" width="14.7109375" style="6" customWidth="1"/>
    <col min="7" max="7" width="4.7109375" style="33" customWidth="1"/>
    <col min="8" max="8" width="13.421875" style="0" bestFit="1" customWidth="1"/>
    <col min="9" max="9" width="16.7109375" style="0" customWidth="1"/>
    <col min="10" max="10" width="14.7109375" style="6" customWidth="1"/>
    <col min="11" max="11" width="4.7109375" style="33" customWidth="1"/>
    <col min="12" max="12" width="12.7109375" style="0" customWidth="1"/>
  </cols>
  <sheetData>
    <row r="1" spans="1:12" ht="13.5" thickBot="1">
      <c r="A1" s="21" t="s">
        <v>547</v>
      </c>
      <c r="B1" s="34"/>
      <c r="C1" s="32"/>
      <c r="D1" s="16" t="s">
        <v>88</v>
      </c>
      <c r="E1" s="21" t="s">
        <v>548</v>
      </c>
      <c r="F1" s="15"/>
      <c r="G1" s="32"/>
      <c r="H1" s="16" t="s">
        <v>88</v>
      </c>
      <c r="I1" s="21" t="s">
        <v>549</v>
      </c>
      <c r="J1" s="15"/>
      <c r="K1" s="32"/>
      <c r="L1" s="16" t="s">
        <v>88</v>
      </c>
    </row>
    <row r="2" spans="1:12" ht="13.5" thickTop="1">
      <c r="A2" s="7" t="s">
        <v>89</v>
      </c>
      <c r="B2" s="28" t="s">
        <v>70</v>
      </c>
      <c r="C2" s="30">
        <v>16</v>
      </c>
      <c r="D2" s="19">
        <v>1.044</v>
      </c>
      <c r="E2" s="7" t="s">
        <v>89</v>
      </c>
      <c r="F2" s="13" t="s">
        <v>70</v>
      </c>
      <c r="G2" s="30">
        <v>136</v>
      </c>
      <c r="H2" s="8">
        <v>1.044</v>
      </c>
      <c r="I2" s="7" t="s">
        <v>89</v>
      </c>
      <c r="J2" s="13" t="s">
        <v>71</v>
      </c>
      <c r="K2" s="30">
        <v>73</v>
      </c>
      <c r="L2" s="17">
        <v>1.002</v>
      </c>
    </row>
    <row r="3" spans="1:12" ht="12.75">
      <c r="A3" s="7" t="s">
        <v>90</v>
      </c>
      <c r="B3" s="28" t="s">
        <v>70</v>
      </c>
      <c r="C3" s="30">
        <v>32</v>
      </c>
      <c r="D3" s="19">
        <v>1.044</v>
      </c>
      <c r="E3" s="7" t="s">
        <v>90</v>
      </c>
      <c r="F3" s="13" t="s">
        <v>70</v>
      </c>
      <c r="G3" s="30">
        <v>140</v>
      </c>
      <c r="H3" s="8">
        <v>1.044</v>
      </c>
      <c r="I3" s="7" t="s">
        <v>90</v>
      </c>
      <c r="J3" s="13" t="s">
        <v>71</v>
      </c>
      <c r="K3" s="30">
        <v>77</v>
      </c>
      <c r="L3" s="17">
        <v>1.002</v>
      </c>
    </row>
    <row r="4" spans="1:12" ht="12.75">
      <c r="A4" s="7" t="s">
        <v>91</v>
      </c>
      <c r="B4" s="28" t="s">
        <v>70</v>
      </c>
      <c r="C4" s="30">
        <v>48</v>
      </c>
      <c r="D4" s="19">
        <v>1.044</v>
      </c>
      <c r="E4" s="7" t="s">
        <v>91</v>
      </c>
      <c r="F4" s="13" t="s">
        <v>70</v>
      </c>
      <c r="G4" s="30">
        <v>142</v>
      </c>
      <c r="H4" s="8">
        <v>1.044</v>
      </c>
      <c r="I4" s="7" t="s">
        <v>91</v>
      </c>
      <c r="J4" s="13" t="s">
        <v>71</v>
      </c>
      <c r="K4" s="30">
        <v>91</v>
      </c>
      <c r="L4" s="17">
        <v>1.002</v>
      </c>
    </row>
    <row r="5" spans="1:12" ht="12.75">
      <c r="A5" s="7" t="s">
        <v>92</v>
      </c>
      <c r="B5" s="28" t="s">
        <v>70</v>
      </c>
      <c r="C5" s="30">
        <v>51</v>
      </c>
      <c r="D5" s="19">
        <v>1.044</v>
      </c>
      <c r="E5" s="7" t="s">
        <v>92</v>
      </c>
      <c r="F5" s="13" t="s">
        <v>70</v>
      </c>
      <c r="G5" s="30">
        <v>143</v>
      </c>
      <c r="H5" s="8">
        <v>1.044</v>
      </c>
      <c r="I5" s="7" t="s">
        <v>92</v>
      </c>
      <c r="J5" s="13" t="s">
        <v>71</v>
      </c>
      <c r="K5" s="30">
        <v>94</v>
      </c>
      <c r="L5" s="17">
        <v>1.002</v>
      </c>
    </row>
    <row r="6" spans="1:12" ht="12.75">
      <c r="A6" s="7" t="s">
        <v>93</v>
      </c>
      <c r="B6" s="28" t="s">
        <v>70</v>
      </c>
      <c r="C6" s="30">
        <v>54</v>
      </c>
      <c r="D6" s="19">
        <v>1.044</v>
      </c>
      <c r="E6" s="7" t="s">
        <v>93</v>
      </c>
      <c r="F6" s="13" t="s">
        <v>70</v>
      </c>
      <c r="G6" s="30">
        <v>147</v>
      </c>
      <c r="H6" s="8">
        <v>1.044</v>
      </c>
      <c r="I6" s="7" t="s">
        <v>93</v>
      </c>
      <c r="J6" s="13" t="s">
        <v>71</v>
      </c>
      <c r="K6" s="30">
        <v>128</v>
      </c>
      <c r="L6" s="17">
        <v>1.002</v>
      </c>
    </row>
    <row r="7" spans="1:12" ht="12.75">
      <c r="A7" s="7" t="s">
        <v>94</v>
      </c>
      <c r="B7" s="28" t="s">
        <v>70</v>
      </c>
      <c r="C7" s="30">
        <v>67</v>
      </c>
      <c r="D7" s="19">
        <v>1.044</v>
      </c>
      <c r="E7" s="7" t="s">
        <v>94</v>
      </c>
      <c r="F7" s="13" t="s">
        <v>70</v>
      </c>
      <c r="G7" s="30">
        <v>161</v>
      </c>
      <c r="H7" s="8">
        <v>1.044</v>
      </c>
      <c r="I7" s="7" t="s">
        <v>94</v>
      </c>
      <c r="J7" s="13" t="s">
        <v>71</v>
      </c>
      <c r="K7" s="30">
        <v>143</v>
      </c>
      <c r="L7" s="17">
        <v>1.002</v>
      </c>
    </row>
    <row r="8" spans="1:12" ht="12.75">
      <c r="A8" s="7" t="s">
        <v>95</v>
      </c>
      <c r="B8" s="28" t="s">
        <v>70</v>
      </c>
      <c r="C8" s="30">
        <v>80</v>
      </c>
      <c r="D8" s="19">
        <v>1.044</v>
      </c>
      <c r="E8" s="7" t="s">
        <v>95</v>
      </c>
      <c r="F8" s="13" t="s">
        <v>70</v>
      </c>
      <c r="G8" s="30">
        <v>163</v>
      </c>
      <c r="H8" s="8">
        <v>1.044</v>
      </c>
      <c r="I8" s="7" t="s">
        <v>95</v>
      </c>
      <c r="J8" s="13" t="s">
        <v>71</v>
      </c>
      <c r="K8" s="30">
        <v>168</v>
      </c>
      <c r="L8" s="17">
        <v>1.002</v>
      </c>
    </row>
    <row r="9" spans="1:12" ht="12.75">
      <c r="A9" s="7" t="s">
        <v>96</v>
      </c>
      <c r="B9" s="28" t="s">
        <v>70</v>
      </c>
      <c r="C9" s="30">
        <v>91</v>
      </c>
      <c r="D9" s="19">
        <v>1.044</v>
      </c>
      <c r="E9" s="7" t="s">
        <v>96</v>
      </c>
      <c r="F9" s="13" t="s">
        <v>70</v>
      </c>
      <c r="G9" s="30">
        <v>165</v>
      </c>
      <c r="H9" s="8">
        <v>1.044</v>
      </c>
      <c r="I9" s="7" t="s">
        <v>96</v>
      </c>
      <c r="J9" s="13" t="s">
        <v>71</v>
      </c>
      <c r="K9" s="30">
        <v>189</v>
      </c>
      <c r="L9" s="17">
        <v>1.002</v>
      </c>
    </row>
    <row r="10" spans="1:12" ht="12.75">
      <c r="A10" s="7" t="s">
        <v>97</v>
      </c>
      <c r="B10" s="28" t="s">
        <v>70</v>
      </c>
      <c r="C10" s="30">
        <v>108</v>
      </c>
      <c r="D10" s="19">
        <v>1.044</v>
      </c>
      <c r="E10" s="7" t="s">
        <v>97</v>
      </c>
      <c r="F10" s="13" t="s">
        <v>70</v>
      </c>
      <c r="G10" s="30">
        <v>178</v>
      </c>
      <c r="H10" s="8">
        <v>1.044</v>
      </c>
      <c r="I10" s="7" t="s">
        <v>97</v>
      </c>
      <c r="J10" s="13" t="s">
        <v>71</v>
      </c>
      <c r="K10" s="30">
        <v>193</v>
      </c>
      <c r="L10" s="17">
        <v>1.002</v>
      </c>
    </row>
    <row r="11" spans="1:12" ht="12.75">
      <c r="A11" s="7" t="s">
        <v>98</v>
      </c>
      <c r="B11" s="28" t="s">
        <v>70</v>
      </c>
      <c r="C11" s="30">
        <v>112</v>
      </c>
      <c r="D11" s="19">
        <v>1.044</v>
      </c>
      <c r="E11" s="7" t="s">
        <v>98</v>
      </c>
      <c r="F11" s="13" t="s">
        <v>70</v>
      </c>
      <c r="G11" s="30">
        <v>189</v>
      </c>
      <c r="H11" s="8">
        <v>1.044</v>
      </c>
      <c r="I11" s="7" t="s">
        <v>98</v>
      </c>
      <c r="J11" s="13" t="s">
        <v>71</v>
      </c>
      <c r="K11" s="30">
        <v>194</v>
      </c>
      <c r="L11" s="17">
        <v>1.002</v>
      </c>
    </row>
    <row r="12" spans="1:12" ht="12.75">
      <c r="A12" s="7" t="s">
        <v>99</v>
      </c>
      <c r="B12" s="30" t="s">
        <v>70</v>
      </c>
      <c r="C12" s="30">
        <v>116</v>
      </c>
      <c r="D12" s="19">
        <v>1.044</v>
      </c>
      <c r="E12" s="7" t="s">
        <v>99</v>
      </c>
      <c r="F12" s="13" t="s">
        <v>70</v>
      </c>
      <c r="G12" s="30">
        <v>192</v>
      </c>
      <c r="H12" s="8">
        <v>1.044</v>
      </c>
      <c r="I12" s="7" t="s">
        <v>99</v>
      </c>
      <c r="J12" s="13" t="s">
        <v>71</v>
      </c>
      <c r="K12" s="30">
        <v>195</v>
      </c>
      <c r="L12" s="17">
        <v>1.002</v>
      </c>
    </row>
    <row r="13" spans="1:12" ht="13.5" thickBot="1">
      <c r="A13" s="9" t="s">
        <v>100</v>
      </c>
      <c r="B13" s="29" t="s">
        <v>70</v>
      </c>
      <c r="C13" s="29">
        <v>126</v>
      </c>
      <c r="D13" s="20">
        <v>1.044</v>
      </c>
      <c r="E13" s="9" t="s">
        <v>100</v>
      </c>
      <c r="F13" s="14" t="s">
        <v>70</v>
      </c>
      <c r="G13" s="29">
        <v>194</v>
      </c>
      <c r="H13" s="10">
        <v>1.044</v>
      </c>
      <c r="I13" s="9" t="s">
        <v>100</v>
      </c>
      <c r="J13" s="14" t="s">
        <v>71</v>
      </c>
      <c r="K13" s="29">
        <v>196</v>
      </c>
      <c r="L13" s="18">
        <v>1.002</v>
      </c>
    </row>
    <row r="14" ht="12.75">
      <c r="A14" s="6"/>
    </row>
    <row r="15" ht="13.5" thickBot="1"/>
    <row r="16" spans="1:12" ht="13.5" thickBot="1">
      <c r="A16" s="21" t="s">
        <v>6</v>
      </c>
      <c r="B16" s="32"/>
      <c r="C16" s="32"/>
      <c r="D16" s="16" t="s">
        <v>88</v>
      </c>
      <c r="E16" s="21" t="s">
        <v>7</v>
      </c>
      <c r="F16" s="15"/>
      <c r="G16" s="32"/>
      <c r="H16" s="16" t="s">
        <v>88</v>
      </c>
      <c r="I16" s="21" t="s">
        <v>8</v>
      </c>
      <c r="J16" s="15"/>
      <c r="K16" s="32"/>
      <c r="L16" s="16" t="s">
        <v>88</v>
      </c>
    </row>
    <row r="17" spans="1:12" ht="13.5" thickTop="1">
      <c r="A17" s="7" t="s">
        <v>89</v>
      </c>
      <c r="B17" s="30" t="s">
        <v>70</v>
      </c>
      <c r="C17" s="30">
        <v>195</v>
      </c>
      <c r="D17" s="8">
        <v>1.044</v>
      </c>
      <c r="E17" s="7" t="s">
        <v>89</v>
      </c>
      <c r="F17" s="13" t="s">
        <v>71</v>
      </c>
      <c r="G17" s="30">
        <v>201</v>
      </c>
      <c r="H17" s="8">
        <v>1.002</v>
      </c>
      <c r="I17" s="7" t="s">
        <v>89</v>
      </c>
      <c r="J17" s="13" t="s">
        <v>72</v>
      </c>
      <c r="K17" s="30">
        <v>12</v>
      </c>
      <c r="L17" s="17">
        <v>1.044</v>
      </c>
    </row>
    <row r="18" spans="1:12" ht="12.75">
      <c r="A18" s="7" t="s">
        <v>90</v>
      </c>
      <c r="B18" s="30" t="s">
        <v>70</v>
      </c>
      <c r="C18" s="30">
        <v>197</v>
      </c>
      <c r="D18" s="8">
        <v>1.044</v>
      </c>
      <c r="E18" s="7" t="s">
        <v>90</v>
      </c>
      <c r="F18" s="13" t="s">
        <v>71</v>
      </c>
      <c r="G18" s="30">
        <v>209</v>
      </c>
      <c r="H18" s="8">
        <v>1.002</v>
      </c>
      <c r="I18" s="7" t="s">
        <v>90</v>
      </c>
      <c r="J18" s="13" t="s">
        <v>72</v>
      </c>
      <c r="K18" s="30">
        <v>18</v>
      </c>
      <c r="L18" s="17">
        <v>1.044</v>
      </c>
    </row>
    <row r="19" spans="1:12" ht="12.75">
      <c r="A19" s="7" t="s">
        <v>91</v>
      </c>
      <c r="B19" s="30" t="s">
        <v>70</v>
      </c>
      <c r="C19" s="30">
        <v>205</v>
      </c>
      <c r="D19" s="8">
        <v>1.044</v>
      </c>
      <c r="E19" s="7" t="s">
        <v>91</v>
      </c>
      <c r="F19" s="13" t="s">
        <v>71</v>
      </c>
      <c r="G19" s="30">
        <v>211</v>
      </c>
      <c r="H19" s="8">
        <v>1.002</v>
      </c>
      <c r="I19" s="7" t="s">
        <v>91</v>
      </c>
      <c r="J19" s="13" t="s">
        <v>72</v>
      </c>
      <c r="K19" s="30">
        <v>20</v>
      </c>
      <c r="L19" s="17">
        <v>1.044</v>
      </c>
    </row>
    <row r="20" spans="1:12" ht="12.75">
      <c r="A20" s="7" t="s">
        <v>92</v>
      </c>
      <c r="B20" s="30" t="s">
        <v>70</v>
      </c>
      <c r="C20" s="30">
        <v>212</v>
      </c>
      <c r="D20" s="8">
        <v>1.044</v>
      </c>
      <c r="E20" s="7" t="s">
        <v>92</v>
      </c>
      <c r="F20" s="13" t="s">
        <v>71</v>
      </c>
      <c r="G20" s="30">
        <v>212</v>
      </c>
      <c r="H20" s="8">
        <v>1.002</v>
      </c>
      <c r="I20" s="7" t="s">
        <v>92</v>
      </c>
      <c r="J20" s="13" t="s">
        <v>72</v>
      </c>
      <c r="K20" s="30">
        <v>28</v>
      </c>
      <c r="L20" s="17">
        <v>1.044</v>
      </c>
    </row>
    <row r="21" spans="1:12" ht="12.75">
      <c r="A21" s="7" t="s">
        <v>93</v>
      </c>
      <c r="B21" s="30" t="s">
        <v>70</v>
      </c>
      <c r="C21" s="30">
        <v>223</v>
      </c>
      <c r="D21" s="8">
        <v>1.044</v>
      </c>
      <c r="E21" s="7" t="s">
        <v>93</v>
      </c>
      <c r="F21" s="13" t="s">
        <v>71</v>
      </c>
      <c r="G21" s="30">
        <v>218</v>
      </c>
      <c r="H21" s="8">
        <v>1.002</v>
      </c>
      <c r="I21" s="7" t="s">
        <v>93</v>
      </c>
      <c r="J21" s="13" t="s">
        <v>72</v>
      </c>
      <c r="K21" s="30">
        <v>32</v>
      </c>
      <c r="L21" s="17">
        <v>1.044</v>
      </c>
    </row>
    <row r="22" spans="1:12" ht="12.75">
      <c r="A22" s="7" t="s">
        <v>94</v>
      </c>
      <c r="B22" s="30" t="s">
        <v>70</v>
      </c>
      <c r="C22" s="30">
        <v>229</v>
      </c>
      <c r="D22" s="8">
        <v>1.044</v>
      </c>
      <c r="E22" s="7" t="s">
        <v>94</v>
      </c>
      <c r="F22" s="13" t="s">
        <v>71</v>
      </c>
      <c r="G22" s="30">
        <v>228</v>
      </c>
      <c r="H22" s="8">
        <v>1.002</v>
      </c>
      <c r="I22" s="7" t="s">
        <v>94</v>
      </c>
      <c r="J22" s="13" t="s">
        <v>72</v>
      </c>
      <c r="K22" s="30">
        <v>38</v>
      </c>
      <c r="L22" s="17">
        <v>1.044</v>
      </c>
    </row>
    <row r="23" spans="1:12" ht="12.75">
      <c r="A23" s="7" t="s">
        <v>95</v>
      </c>
      <c r="B23" s="30" t="s">
        <v>70</v>
      </c>
      <c r="C23" s="30">
        <v>231</v>
      </c>
      <c r="D23" s="8">
        <v>1.044</v>
      </c>
      <c r="E23" s="7" t="s">
        <v>95</v>
      </c>
      <c r="F23" s="13" t="s">
        <v>71</v>
      </c>
      <c r="G23" s="30">
        <v>233</v>
      </c>
      <c r="H23" s="8">
        <v>1.002</v>
      </c>
      <c r="I23" s="7" t="s">
        <v>95</v>
      </c>
      <c r="J23" s="13" t="s">
        <v>71</v>
      </c>
      <c r="K23" s="30">
        <v>255</v>
      </c>
      <c r="L23" s="17">
        <v>1.044</v>
      </c>
    </row>
    <row r="24" spans="1:12" ht="12.75">
      <c r="A24" s="7" t="s">
        <v>96</v>
      </c>
      <c r="B24" s="30" t="s">
        <v>70</v>
      </c>
      <c r="C24" s="30">
        <v>232</v>
      </c>
      <c r="D24" s="8">
        <v>1.044</v>
      </c>
      <c r="E24" s="7" t="s">
        <v>96</v>
      </c>
      <c r="F24" s="13" t="s">
        <v>71</v>
      </c>
      <c r="G24" s="30">
        <v>234</v>
      </c>
      <c r="H24" s="8">
        <v>1.002</v>
      </c>
      <c r="I24" s="7" t="s">
        <v>96</v>
      </c>
      <c r="J24" s="13" t="s">
        <v>72</v>
      </c>
      <c r="K24" s="30">
        <v>53</v>
      </c>
      <c r="L24" s="17">
        <v>1.044</v>
      </c>
    </row>
    <row r="25" spans="1:12" ht="12.75">
      <c r="A25" s="7" t="s">
        <v>97</v>
      </c>
      <c r="B25" s="30" t="s">
        <v>70</v>
      </c>
      <c r="C25" s="30">
        <v>233</v>
      </c>
      <c r="D25" s="8">
        <v>1.044</v>
      </c>
      <c r="E25" s="7" t="s">
        <v>97</v>
      </c>
      <c r="F25" s="13" t="s">
        <v>71</v>
      </c>
      <c r="G25" s="30">
        <v>248</v>
      </c>
      <c r="H25" s="8">
        <v>1.002</v>
      </c>
      <c r="I25" s="7" t="s">
        <v>97</v>
      </c>
      <c r="J25" s="13" t="s">
        <v>72</v>
      </c>
      <c r="K25" s="30">
        <v>56</v>
      </c>
      <c r="L25" s="17">
        <v>1.044</v>
      </c>
    </row>
    <row r="26" spans="1:12" ht="12.75">
      <c r="A26" s="7" t="s">
        <v>98</v>
      </c>
      <c r="B26" s="30" t="s">
        <v>70</v>
      </c>
      <c r="C26" s="30">
        <v>242</v>
      </c>
      <c r="D26" s="8">
        <v>1.044</v>
      </c>
      <c r="E26" s="7" t="s">
        <v>98</v>
      </c>
      <c r="F26" s="13" t="s">
        <v>71</v>
      </c>
      <c r="G26" s="30">
        <v>250</v>
      </c>
      <c r="H26" s="8">
        <v>1.002</v>
      </c>
      <c r="I26" s="7" t="s">
        <v>98</v>
      </c>
      <c r="J26" s="13" t="s">
        <v>72</v>
      </c>
      <c r="K26" s="30">
        <v>57</v>
      </c>
      <c r="L26" s="17">
        <v>1.044</v>
      </c>
    </row>
    <row r="27" spans="1:12" ht="12.75">
      <c r="A27" s="7" t="s">
        <v>99</v>
      </c>
      <c r="B27" s="30" t="s">
        <v>70</v>
      </c>
      <c r="C27" s="30">
        <v>244</v>
      </c>
      <c r="D27" s="8">
        <v>1.044</v>
      </c>
      <c r="E27" s="7" t="s">
        <v>99</v>
      </c>
      <c r="F27" s="13" t="s">
        <v>71</v>
      </c>
      <c r="G27" s="30">
        <v>252</v>
      </c>
      <c r="H27" s="8">
        <v>1.002</v>
      </c>
      <c r="I27" s="7" t="s">
        <v>99</v>
      </c>
      <c r="J27" s="13" t="s">
        <v>72</v>
      </c>
      <c r="K27" s="30">
        <v>73</v>
      </c>
      <c r="L27" s="17">
        <v>1.044</v>
      </c>
    </row>
    <row r="28" spans="1:12" ht="13.5" thickBot="1">
      <c r="A28" s="9" t="s">
        <v>100</v>
      </c>
      <c r="B28" s="29" t="s">
        <v>70</v>
      </c>
      <c r="C28" s="29">
        <v>253</v>
      </c>
      <c r="D28" s="10">
        <v>1.044</v>
      </c>
      <c r="E28" s="9" t="s">
        <v>100</v>
      </c>
      <c r="F28" s="14" t="s">
        <v>71</v>
      </c>
      <c r="G28" s="29">
        <v>253</v>
      </c>
      <c r="H28" s="10">
        <v>1.002</v>
      </c>
      <c r="I28" s="9" t="s">
        <v>100</v>
      </c>
      <c r="J28" s="14" t="s">
        <v>72</v>
      </c>
      <c r="K28" s="29">
        <v>83</v>
      </c>
      <c r="L28" s="18">
        <v>1.044</v>
      </c>
    </row>
    <row r="30" ht="13.5" thickBot="1"/>
    <row r="31" spans="1:12" ht="13.5" thickBot="1">
      <c r="A31" s="21" t="s">
        <v>9</v>
      </c>
      <c r="B31" s="32"/>
      <c r="C31" s="32"/>
      <c r="D31" s="16" t="s">
        <v>88</v>
      </c>
      <c r="E31" s="21" t="s">
        <v>10</v>
      </c>
      <c r="F31" s="15"/>
      <c r="G31" s="32"/>
      <c r="H31" s="16" t="s">
        <v>88</v>
      </c>
      <c r="I31" s="21" t="s">
        <v>11</v>
      </c>
      <c r="J31" s="15"/>
      <c r="K31" s="32"/>
      <c r="L31" s="16" t="s">
        <v>88</v>
      </c>
    </row>
    <row r="32" spans="1:12" ht="13.5" thickTop="1">
      <c r="A32" s="7" t="s">
        <v>89</v>
      </c>
      <c r="B32" s="30" t="s">
        <v>72</v>
      </c>
      <c r="C32" s="30">
        <v>84</v>
      </c>
      <c r="D32" s="8">
        <v>1.044</v>
      </c>
      <c r="E32" s="7" t="s">
        <v>89</v>
      </c>
      <c r="F32" s="13" t="s">
        <v>73</v>
      </c>
      <c r="G32" s="30">
        <v>218</v>
      </c>
      <c r="H32" s="8">
        <v>1.044</v>
      </c>
      <c r="I32" s="7" t="s">
        <v>89</v>
      </c>
      <c r="J32" s="13" t="s">
        <v>72</v>
      </c>
      <c r="K32" s="30">
        <v>181</v>
      </c>
      <c r="L32" s="17">
        <v>1.044</v>
      </c>
    </row>
    <row r="33" spans="1:12" ht="12.75">
      <c r="A33" s="7" t="s">
        <v>90</v>
      </c>
      <c r="B33" s="30" t="s">
        <v>72</v>
      </c>
      <c r="C33" s="30">
        <v>90</v>
      </c>
      <c r="D33" s="8">
        <v>1.044</v>
      </c>
      <c r="E33" s="7" t="s">
        <v>90</v>
      </c>
      <c r="F33" s="13" t="s">
        <v>73</v>
      </c>
      <c r="G33" s="30">
        <v>220</v>
      </c>
      <c r="H33" s="8">
        <v>1.044</v>
      </c>
      <c r="I33" s="7" t="s">
        <v>90</v>
      </c>
      <c r="J33" s="13" t="s">
        <v>72</v>
      </c>
      <c r="K33" s="30">
        <v>183</v>
      </c>
      <c r="L33" s="17">
        <v>1.044</v>
      </c>
    </row>
    <row r="34" spans="1:12" ht="12.75">
      <c r="A34" s="7" t="s">
        <v>91</v>
      </c>
      <c r="B34" s="30" t="s">
        <v>72</v>
      </c>
      <c r="C34" s="30">
        <v>93</v>
      </c>
      <c r="D34" s="8">
        <v>1.044</v>
      </c>
      <c r="E34" s="7" t="s">
        <v>91</v>
      </c>
      <c r="F34" s="13" t="s">
        <v>73</v>
      </c>
      <c r="G34" s="30">
        <v>222</v>
      </c>
      <c r="H34" s="8">
        <v>1.044</v>
      </c>
      <c r="I34" s="7" t="s">
        <v>91</v>
      </c>
      <c r="J34" s="13" t="s">
        <v>72</v>
      </c>
      <c r="K34" s="30">
        <v>188</v>
      </c>
      <c r="L34" s="17">
        <v>1.044</v>
      </c>
    </row>
    <row r="35" spans="1:12" ht="12.75">
      <c r="A35" s="7" t="s">
        <v>92</v>
      </c>
      <c r="B35" s="30" t="s">
        <v>72</v>
      </c>
      <c r="C35" s="30">
        <v>98</v>
      </c>
      <c r="D35" s="8">
        <v>1.044</v>
      </c>
      <c r="E35" s="7" t="s">
        <v>92</v>
      </c>
      <c r="F35" s="13" t="s">
        <v>73</v>
      </c>
      <c r="G35" s="30">
        <v>228</v>
      </c>
      <c r="H35" s="8">
        <v>1.044</v>
      </c>
      <c r="I35" s="7" t="s">
        <v>92</v>
      </c>
      <c r="J35" s="13" t="s">
        <v>72</v>
      </c>
      <c r="K35" s="30">
        <v>191</v>
      </c>
      <c r="L35" s="17">
        <v>1.044</v>
      </c>
    </row>
    <row r="36" spans="1:12" ht="12.75">
      <c r="A36" s="7" t="s">
        <v>93</v>
      </c>
      <c r="B36" s="30" t="s">
        <v>72</v>
      </c>
      <c r="C36" s="30">
        <v>100</v>
      </c>
      <c r="D36" s="8">
        <v>1.044</v>
      </c>
      <c r="E36" s="7" t="s">
        <v>93</v>
      </c>
      <c r="F36" s="13" t="s">
        <v>73</v>
      </c>
      <c r="G36" s="30">
        <v>229</v>
      </c>
      <c r="H36" s="8">
        <v>1.044</v>
      </c>
      <c r="I36" s="7" t="s">
        <v>93</v>
      </c>
      <c r="J36" s="13" t="s">
        <v>72</v>
      </c>
      <c r="K36" s="30">
        <v>193</v>
      </c>
      <c r="L36" s="17">
        <v>1.044</v>
      </c>
    </row>
    <row r="37" spans="1:12" ht="12.75">
      <c r="A37" s="7" t="s">
        <v>94</v>
      </c>
      <c r="B37" s="30" t="s">
        <v>72</v>
      </c>
      <c r="C37" s="30">
        <v>101</v>
      </c>
      <c r="D37" s="8">
        <v>1.044</v>
      </c>
      <c r="E37" s="7" t="s">
        <v>94</v>
      </c>
      <c r="F37" s="13" t="s">
        <v>73</v>
      </c>
      <c r="G37" s="30">
        <v>231</v>
      </c>
      <c r="H37" s="8">
        <v>1.044</v>
      </c>
      <c r="I37" s="7" t="s">
        <v>94</v>
      </c>
      <c r="J37" s="13" t="s">
        <v>72</v>
      </c>
      <c r="K37" s="30">
        <v>196</v>
      </c>
      <c r="L37" s="17">
        <v>1.044</v>
      </c>
    </row>
    <row r="38" spans="1:12" ht="12.75">
      <c r="A38" s="7" t="s">
        <v>95</v>
      </c>
      <c r="B38" s="30" t="s">
        <v>72</v>
      </c>
      <c r="C38" s="30">
        <v>103</v>
      </c>
      <c r="D38" s="8">
        <v>1.044</v>
      </c>
      <c r="E38" s="7" t="s">
        <v>95</v>
      </c>
      <c r="F38" s="13" t="s">
        <v>73</v>
      </c>
      <c r="G38" s="30">
        <v>232</v>
      </c>
      <c r="H38" s="8">
        <v>1.044</v>
      </c>
      <c r="I38" s="7" t="s">
        <v>95</v>
      </c>
      <c r="J38" s="13" t="s">
        <v>72</v>
      </c>
      <c r="K38" s="30">
        <v>201</v>
      </c>
      <c r="L38" s="17">
        <v>1.044</v>
      </c>
    </row>
    <row r="39" spans="1:12" ht="12.75">
      <c r="A39" s="7" t="s">
        <v>96</v>
      </c>
      <c r="B39" s="30" t="s">
        <v>72</v>
      </c>
      <c r="C39" s="30">
        <v>105</v>
      </c>
      <c r="D39" s="8">
        <v>1.044</v>
      </c>
      <c r="E39" s="7" t="s">
        <v>96</v>
      </c>
      <c r="F39" s="13" t="s">
        <v>73</v>
      </c>
      <c r="G39" s="30">
        <v>234</v>
      </c>
      <c r="H39" s="8">
        <v>1.044</v>
      </c>
      <c r="I39" s="7" t="s">
        <v>96</v>
      </c>
      <c r="J39" s="13" t="s">
        <v>72</v>
      </c>
      <c r="K39" s="30">
        <v>204</v>
      </c>
      <c r="L39" s="17">
        <v>1.044</v>
      </c>
    </row>
    <row r="40" spans="1:12" ht="12.75">
      <c r="A40" s="7" t="s">
        <v>97</v>
      </c>
      <c r="B40" s="30" t="s">
        <v>72</v>
      </c>
      <c r="C40" s="30">
        <v>112</v>
      </c>
      <c r="D40" s="8">
        <v>1.044</v>
      </c>
      <c r="E40" s="7" t="s">
        <v>97</v>
      </c>
      <c r="F40" s="13" t="s">
        <v>73</v>
      </c>
      <c r="G40" s="30">
        <v>235</v>
      </c>
      <c r="H40" s="8">
        <v>1.044</v>
      </c>
      <c r="I40" s="7" t="s">
        <v>97</v>
      </c>
      <c r="J40" s="13" t="s">
        <v>72</v>
      </c>
      <c r="K40" s="30">
        <v>205</v>
      </c>
      <c r="L40" s="17">
        <v>1.044</v>
      </c>
    </row>
    <row r="41" spans="1:12" ht="12.75">
      <c r="A41" s="7" t="s">
        <v>98</v>
      </c>
      <c r="B41" s="30" t="s">
        <v>72</v>
      </c>
      <c r="C41" s="30">
        <v>123</v>
      </c>
      <c r="D41" s="8">
        <v>1.044</v>
      </c>
      <c r="E41" s="7" t="s">
        <v>98</v>
      </c>
      <c r="F41" s="13" t="s">
        <v>73</v>
      </c>
      <c r="G41" s="30">
        <v>236</v>
      </c>
      <c r="H41" s="8">
        <v>1.044</v>
      </c>
      <c r="I41" s="7" t="s">
        <v>98</v>
      </c>
      <c r="J41" s="13" t="s">
        <v>72</v>
      </c>
      <c r="K41" s="30">
        <v>208</v>
      </c>
      <c r="L41" s="17">
        <v>1.044</v>
      </c>
    </row>
    <row r="42" spans="1:12" ht="12.75">
      <c r="A42" s="7" t="s">
        <v>99</v>
      </c>
      <c r="B42" s="30" t="s">
        <v>72</v>
      </c>
      <c r="C42" s="30">
        <v>127</v>
      </c>
      <c r="D42" s="8">
        <v>1.044</v>
      </c>
      <c r="E42" s="7" t="s">
        <v>99</v>
      </c>
      <c r="F42" s="13" t="s">
        <v>73</v>
      </c>
      <c r="G42" s="30">
        <v>237</v>
      </c>
      <c r="H42" s="8">
        <v>1.044</v>
      </c>
      <c r="I42" s="7" t="s">
        <v>99</v>
      </c>
      <c r="J42" s="13" t="s">
        <v>72</v>
      </c>
      <c r="K42" s="30">
        <v>216</v>
      </c>
      <c r="L42" s="17">
        <v>1.044</v>
      </c>
    </row>
    <row r="43" spans="1:12" ht="13.5" thickBot="1">
      <c r="A43" s="9" t="s">
        <v>100</v>
      </c>
      <c r="B43" s="29" t="s">
        <v>72</v>
      </c>
      <c r="C43" s="29">
        <v>130</v>
      </c>
      <c r="D43" s="10">
        <v>1.044</v>
      </c>
      <c r="E43" s="9" t="s">
        <v>100</v>
      </c>
      <c r="F43" s="14" t="s">
        <v>73</v>
      </c>
      <c r="G43" s="29">
        <v>239</v>
      </c>
      <c r="H43" s="10">
        <v>1.044</v>
      </c>
      <c r="I43" s="9" t="s">
        <v>100</v>
      </c>
      <c r="J43" s="14" t="s">
        <v>72</v>
      </c>
      <c r="K43" s="29">
        <v>217</v>
      </c>
      <c r="L43" s="18">
        <v>1.044</v>
      </c>
    </row>
    <row r="45" ht="13.5" thickBot="1"/>
    <row r="46" spans="1:12" ht="13.5" thickBot="1">
      <c r="A46" s="21" t="s">
        <v>12</v>
      </c>
      <c r="B46" s="32"/>
      <c r="C46" s="32"/>
      <c r="D46" s="16" t="s">
        <v>88</v>
      </c>
      <c r="E46" s="21" t="s">
        <v>13</v>
      </c>
      <c r="F46" s="15"/>
      <c r="G46" s="32"/>
      <c r="H46" s="16" t="s">
        <v>88</v>
      </c>
      <c r="I46" s="21" t="s">
        <v>15</v>
      </c>
      <c r="J46" s="15"/>
      <c r="K46" s="32"/>
      <c r="L46" s="16" t="s">
        <v>88</v>
      </c>
    </row>
    <row r="47" spans="1:12" ht="13.5" thickTop="1">
      <c r="A47" s="7" t="s">
        <v>89</v>
      </c>
      <c r="B47" s="30" t="s">
        <v>72</v>
      </c>
      <c r="C47" s="30">
        <v>138</v>
      </c>
      <c r="D47" s="26">
        <v>1.0439970171513795</v>
      </c>
      <c r="E47" s="7" t="s">
        <v>89</v>
      </c>
      <c r="F47" s="13" t="s">
        <v>137</v>
      </c>
      <c r="G47" s="30">
        <v>10</v>
      </c>
      <c r="H47" s="26">
        <v>1.0439970171513795</v>
      </c>
      <c r="I47" s="7" t="s">
        <v>89</v>
      </c>
      <c r="J47" s="13" t="s">
        <v>137</v>
      </c>
      <c r="K47" s="30">
        <v>72</v>
      </c>
      <c r="L47" s="26">
        <v>1.0439970171513795</v>
      </c>
    </row>
    <row r="48" spans="1:12" ht="12.75">
      <c r="A48" s="7" t="s">
        <v>90</v>
      </c>
      <c r="B48" s="30" t="s">
        <v>72</v>
      </c>
      <c r="C48" s="30">
        <v>143</v>
      </c>
      <c r="D48" s="26">
        <v>1.0439970171513795</v>
      </c>
      <c r="E48" s="7" t="s">
        <v>90</v>
      </c>
      <c r="F48" s="13" t="s">
        <v>137</v>
      </c>
      <c r="G48" s="30">
        <v>21</v>
      </c>
      <c r="H48" s="26">
        <v>1.0439970171513795</v>
      </c>
      <c r="I48" s="7" t="s">
        <v>90</v>
      </c>
      <c r="J48" s="13" t="s">
        <v>137</v>
      </c>
      <c r="K48" s="30">
        <v>73</v>
      </c>
      <c r="L48" s="26">
        <v>1.0439970171513795</v>
      </c>
    </row>
    <row r="49" spans="1:12" ht="12.75">
      <c r="A49" s="7" t="s">
        <v>91</v>
      </c>
      <c r="B49" s="30" t="s">
        <v>72</v>
      </c>
      <c r="C49" s="30">
        <v>146</v>
      </c>
      <c r="D49" s="26">
        <v>1.0439970171513795</v>
      </c>
      <c r="E49" s="7" t="s">
        <v>91</v>
      </c>
      <c r="F49" s="13" t="s">
        <v>137</v>
      </c>
      <c r="G49" s="30">
        <v>33</v>
      </c>
      <c r="H49" s="26">
        <v>1.0439970171513795</v>
      </c>
      <c r="I49" s="7" t="s">
        <v>91</v>
      </c>
      <c r="J49" s="13" t="s">
        <v>137</v>
      </c>
      <c r="K49" s="30">
        <v>74</v>
      </c>
      <c r="L49" s="26">
        <v>1.0439970171513795</v>
      </c>
    </row>
    <row r="50" spans="1:12" ht="12.75">
      <c r="A50" s="7" t="s">
        <v>92</v>
      </c>
      <c r="B50" s="30" t="s">
        <v>72</v>
      </c>
      <c r="C50" s="30">
        <v>148</v>
      </c>
      <c r="D50" s="26">
        <v>1.0439970171513795</v>
      </c>
      <c r="E50" s="7" t="s">
        <v>92</v>
      </c>
      <c r="F50" s="13" t="s">
        <v>137</v>
      </c>
      <c r="G50" s="30">
        <v>36</v>
      </c>
      <c r="H50" s="26">
        <v>1.0439970171513795</v>
      </c>
      <c r="I50" s="7" t="s">
        <v>92</v>
      </c>
      <c r="J50" s="13" t="s">
        <v>137</v>
      </c>
      <c r="K50" s="30">
        <v>75</v>
      </c>
      <c r="L50" s="26">
        <v>1.0439970171513795</v>
      </c>
    </row>
    <row r="51" spans="1:12" ht="12.75">
      <c r="A51" s="7" t="s">
        <v>93</v>
      </c>
      <c r="B51" s="30" t="s">
        <v>72</v>
      </c>
      <c r="C51" s="30">
        <v>149</v>
      </c>
      <c r="D51" s="26">
        <v>1.0439970171513795</v>
      </c>
      <c r="E51" s="7" t="s">
        <v>93</v>
      </c>
      <c r="F51" s="13" t="s">
        <v>137</v>
      </c>
      <c r="G51" s="30">
        <v>38</v>
      </c>
      <c r="H51" s="26">
        <v>1.0439970171513795</v>
      </c>
      <c r="I51" s="7" t="s">
        <v>93</v>
      </c>
      <c r="J51" s="13" t="s">
        <v>137</v>
      </c>
      <c r="K51" s="30">
        <v>81</v>
      </c>
      <c r="L51" s="26">
        <v>1.0439970171513795</v>
      </c>
    </row>
    <row r="52" spans="1:12" ht="12.75">
      <c r="A52" s="7" t="s">
        <v>94</v>
      </c>
      <c r="B52" s="30" t="s">
        <v>72</v>
      </c>
      <c r="C52" s="30">
        <v>159</v>
      </c>
      <c r="D52" s="26">
        <v>1.0439970171513795</v>
      </c>
      <c r="E52" s="7" t="s">
        <v>94</v>
      </c>
      <c r="F52" s="13" t="s">
        <v>137</v>
      </c>
      <c r="G52" s="30">
        <v>40</v>
      </c>
      <c r="H52" s="26">
        <v>1.0439970171513795</v>
      </c>
      <c r="I52" s="7" t="s">
        <v>94</v>
      </c>
      <c r="J52" s="13" t="s">
        <v>137</v>
      </c>
      <c r="K52" s="30">
        <v>82</v>
      </c>
      <c r="L52" s="26">
        <v>1.0439970171513795</v>
      </c>
    </row>
    <row r="53" spans="1:12" ht="12.75">
      <c r="A53" s="7" t="s">
        <v>95</v>
      </c>
      <c r="B53" s="30" t="s">
        <v>72</v>
      </c>
      <c r="C53" s="30">
        <v>162</v>
      </c>
      <c r="D53" s="26">
        <v>1.0439970171513795</v>
      </c>
      <c r="E53" s="7" t="s">
        <v>95</v>
      </c>
      <c r="F53" s="13" t="s">
        <v>137</v>
      </c>
      <c r="G53" s="30">
        <v>44</v>
      </c>
      <c r="H53" s="26">
        <v>1.0439970171513795</v>
      </c>
      <c r="I53" s="7" t="s">
        <v>95</v>
      </c>
      <c r="J53" s="13" t="s">
        <v>137</v>
      </c>
      <c r="K53" s="30">
        <v>84</v>
      </c>
      <c r="L53" s="26">
        <v>1.0439970171513795</v>
      </c>
    </row>
    <row r="54" spans="1:12" ht="12.75">
      <c r="A54" s="7" t="s">
        <v>96</v>
      </c>
      <c r="B54" s="30" t="s">
        <v>72</v>
      </c>
      <c r="C54" s="30">
        <v>165</v>
      </c>
      <c r="D54" s="26">
        <v>1.0439970171513795</v>
      </c>
      <c r="E54" s="7" t="s">
        <v>96</v>
      </c>
      <c r="F54" s="13" t="s">
        <v>137</v>
      </c>
      <c r="G54" s="30">
        <v>61</v>
      </c>
      <c r="H54" s="26">
        <v>1.0439970171513795</v>
      </c>
      <c r="I54" s="7" t="s">
        <v>96</v>
      </c>
      <c r="J54" s="13" t="s">
        <v>137</v>
      </c>
      <c r="K54" s="30">
        <v>88</v>
      </c>
      <c r="L54" s="26">
        <v>1.0439970171513795</v>
      </c>
    </row>
    <row r="55" spans="1:12" ht="12.75">
      <c r="A55" s="7" t="s">
        <v>97</v>
      </c>
      <c r="B55" s="30" t="s">
        <v>72</v>
      </c>
      <c r="C55" s="30">
        <v>166</v>
      </c>
      <c r="D55" s="26">
        <v>1.0439970171513795</v>
      </c>
      <c r="E55" s="7" t="s">
        <v>97</v>
      </c>
      <c r="F55" s="13" t="s">
        <v>137</v>
      </c>
      <c r="G55" s="30">
        <v>64</v>
      </c>
      <c r="H55" s="26">
        <v>1.0439970171513795</v>
      </c>
      <c r="I55" s="7" t="s">
        <v>97</v>
      </c>
      <c r="J55" s="13" t="s">
        <v>137</v>
      </c>
      <c r="K55" s="30">
        <v>89</v>
      </c>
      <c r="L55" s="26">
        <v>1.0439970171513795</v>
      </c>
    </row>
    <row r="56" spans="1:12" ht="12.75">
      <c r="A56" s="7" t="s">
        <v>98</v>
      </c>
      <c r="B56" s="30" t="s">
        <v>72</v>
      </c>
      <c r="C56" s="30">
        <v>176</v>
      </c>
      <c r="D56" s="26">
        <v>1.0439970171513795</v>
      </c>
      <c r="E56" s="7" t="s">
        <v>98</v>
      </c>
      <c r="F56" s="13" t="s">
        <v>137</v>
      </c>
      <c r="G56" s="30">
        <v>65</v>
      </c>
      <c r="H56" s="26">
        <v>1.0439970171513795</v>
      </c>
      <c r="I56" s="7" t="s">
        <v>98</v>
      </c>
      <c r="J56" s="13" t="s">
        <v>137</v>
      </c>
      <c r="K56" s="30">
        <v>91</v>
      </c>
      <c r="L56" s="26">
        <v>1.0439970171513795</v>
      </c>
    </row>
    <row r="57" spans="1:12" ht="12.75">
      <c r="A57" s="7" t="s">
        <v>99</v>
      </c>
      <c r="B57" s="30" t="s">
        <v>72</v>
      </c>
      <c r="C57" s="30">
        <v>178</v>
      </c>
      <c r="D57" s="26">
        <v>1.0439970171513795</v>
      </c>
      <c r="E57" s="7" t="s">
        <v>99</v>
      </c>
      <c r="F57" s="13" t="s">
        <v>137</v>
      </c>
      <c r="G57" s="30">
        <v>68</v>
      </c>
      <c r="H57" s="26">
        <v>1.0439970171513795</v>
      </c>
      <c r="I57" s="7" t="s">
        <v>99</v>
      </c>
      <c r="J57" s="13" t="s">
        <v>137</v>
      </c>
      <c r="K57" s="30">
        <v>94</v>
      </c>
      <c r="L57" s="26">
        <v>1.0439970171513795</v>
      </c>
    </row>
    <row r="58" spans="1:12" ht="13.5" thickBot="1">
      <c r="A58" s="9" t="s">
        <v>100</v>
      </c>
      <c r="B58" s="29" t="s">
        <v>72</v>
      </c>
      <c r="C58" s="29">
        <v>179</v>
      </c>
      <c r="D58" s="27">
        <v>1.0439970171513795</v>
      </c>
      <c r="E58" s="9" t="s">
        <v>100</v>
      </c>
      <c r="F58" s="14" t="s">
        <v>137</v>
      </c>
      <c r="G58" s="29">
        <v>69</v>
      </c>
      <c r="H58" s="27">
        <v>1.0439970171513795</v>
      </c>
      <c r="I58" s="9" t="s">
        <v>100</v>
      </c>
      <c r="J58" s="14" t="s">
        <v>137</v>
      </c>
      <c r="K58" s="29">
        <v>96</v>
      </c>
      <c r="L58" s="27">
        <v>1.0439970171513795</v>
      </c>
    </row>
    <row r="60" ht="13.5" thickBot="1"/>
    <row r="61" spans="1:12" ht="13.5" thickBot="1">
      <c r="A61" s="21" t="s">
        <v>16</v>
      </c>
      <c r="B61" s="32"/>
      <c r="C61" s="32"/>
      <c r="D61" s="16" t="s">
        <v>88</v>
      </c>
      <c r="E61" s="21" t="s">
        <v>17</v>
      </c>
      <c r="F61" s="15"/>
      <c r="G61" s="32"/>
      <c r="H61" s="16" t="s">
        <v>88</v>
      </c>
      <c r="I61" s="21" t="s">
        <v>18</v>
      </c>
      <c r="J61" s="15"/>
      <c r="K61" s="32"/>
      <c r="L61" s="16" t="s">
        <v>88</v>
      </c>
    </row>
    <row r="62" spans="1:12" ht="13.5" thickTop="1">
      <c r="A62" s="7" t="s">
        <v>89</v>
      </c>
      <c r="B62" s="30" t="s">
        <v>146</v>
      </c>
      <c r="C62" s="28">
        <v>2</v>
      </c>
      <c r="D62" s="26">
        <v>1.0439970171513795</v>
      </c>
      <c r="E62" s="7" t="s">
        <v>89</v>
      </c>
      <c r="F62" s="13" t="s">
        <v>137</v>
      </c>
      <c r="G62" s="30">
        <v>100</v>
      </c>
      <c r="H62" s="26">
        <v>1.0439970171513795</v>
      </c>
      <c r="I62" s="7" t="s">
        <v>89</v>
      </c>
      <c r="J62" s="13" t="s">
        <v>137</v>
      </c>
      <c r="K62" s="30">
        <v>161</v>
      </c>
      <c r="L62" s="26">
        <v>1.0439970171513795</v>
      </c>
    </row>
    <row r="63" spans="1:12" ht="12.75">
      <c r="A63" s="7" t="s">
        <v>90</v>
      </c>
      <c r="B63" s="30" t="s">
        <v>73</v>
      </c>
      <c r="C63" s="28">
        <v>254</v>
      </c>
      <c r="D63" s="26">
        <v>1.0439970171513795</v>
      </c>
      <c r="E63" s="7" t="s">
        <v>90</v>
      </c>
      <c r="F63" s="13" t="s">
        <v>137</v>
      </c>
      <c r="G63" s="30">
        <v>115</v>
      </c>
      <c r="H63" s="26">
        <v>1.0439970171513795</v>
      </c>
      <c r="I63" s="7" t="s">
        <v>90</v>
      </c>
      <c r="J63" s="13" t="s">
        <v>137</v>
      </c>
      <c r="K63" s="30">
        <v>165</v>
      </c>
      <c r="L63" s="26">
        <v>1.0439970171513795</v>
      </c>
    </row>
    <row r="64" spans="1:12" ht="12.75">
      <c r="A64" s="7" t="s">
        <v>91</v>
      </c>
      <c r="B64" s="30" t="s">
        <v>146</v>
      </c>
      <c r="C64" s="28">
        <v>7</v>
      </c>
      <c r="D64" s="26">
        <v>1.0439970171513795</v>
      </c>
      <c r="E64" s="7" t="s">
        <v>91</v>
      </c>
      <c r="F64" s="13" t="s">
        <v>137</v>
      </c>
      <c r="G64" s="30">
        <v>116</v>
      </c>
      <c r="H64" s="26">
        <v>1.0439970171513795</v>
      </c>
      <c r="I64" s="7" t="s">
        <v>91</v>
      </c>
      <c r="J64" s="13" t="s">
        <v>137</v>
      </c>
      <c r="K64" s="30">
        <v>167</v>
      </c>
      <c r="L64" s="26">
        <v>1.0439970171513795</v>
      </c>
    </row>
    <row r="65" spans="1:12" ht="12.75">
      <c r="A65" s="7" t="s">
        <v>92</v>
      </c>
      <c r="B65" s="30" t="s">
        <v>146</v>
      </c>
      <c r="C65" s="28">
        <v>8</v>
      </c>
      <c r="D65" s="26">
        <v>1.0439970171513795</v>
      </c>
      <c r="E65" s="7" t="s">
        <v>92</v>
      </c>
      <c r="F65" s="13" t="s">
        <v>137</v>
      </c>
      <c r="G65" s="30">
        <v>119</v>
      </c>
      <c r="H65" s="26">
        <v>1.0439970171513795</v>
      </c>
      <c r="I65" s="7" t="s">
        <v>92</v>
      </c>
      <c r="J65" s="13" t="s">
        <v>137</v>
      </c>
      <c r="K65" s="30">
        <v>172</v>
      </c>
      <c r="L65" s="26">
        <v>1.0439970171513795</v>
      </c>
    </row>
    <row r="66" spans="1:12" ht="12.75">
      <c r="A66" s="7" t="s">
        <v>93</v>
      </c>
      <c r="B66" s="30" t="s">
        <v>146</v>
      </c>
      <c r="C66" s="28">
        <v>9</v>
      </c>
      <c r="D66" s="26">
        <v>1.0439970171513795</v>
      </c>
      <c r="E66" s="7" t="s">
        <v>93</v>
      </c>
      <c r="F66" s="13" t="s">
        <v>137</v>
      </c>
      <c r="G66" s="30">
        <v>120</v>
      </c>
      <c r="H66" s="26">
        <v>1.0439970171513795</v>
      </c>
      <c r="I66" s="7" t="s">
        <v>93</v>
      </c>
      <c r="J66" s="13" t="s">
        <v>137</v>
      </c>
      <c r="K66" s="30">
        <v>175</v>
      </c>
      <c r="L66" s="26">
        <v>1.0439970171513795</v>
      </c>
    </row>
    <row r="67" spans="1:12" ht="12.75">
      <c r="A67" s="7" t="s">
        <v>94</v>
      </c>
      <c r="B67" s="30" t="s">
        <v>146</v>
      </c>
      <c r="C67" s="28">
        <v>14</v>
      </c>
      <c r="D67" s="26">
        <v>1.0439970171513795</v>
      </c>
      <c r="E67" s="7" t="s">
        <v>94</v>
      </c>
      <c r="F67" s="13" t="s">
        <v>137</v>
      </c>
      <c r="G67" s="30">
        <v>129</v>
      </c>
      <c r="H67" s="26">
        <v>1.0439970171513795</v>
      </c>
      <c r="I67" s="7" t="s">
        <v>94</v>
      </c>
      <c r="J67" s="13" t="s">
        <v>137</v>
      </c>
      <c r="K67" s="30">
        <v>185</v>
      </c>
      <c r="L67" s="26">
        <v>1.0439970171513795</v>
      </c>
    </row>
    <row r="68" spans="1:12" ht="12.75">
      <c r="A68" s="7" t="s">
        <v>95</v>
      </c>
      <c r="B68" s="30" t="s">
        <v>146</v>
      </c>
      <c r="C68" s="28">
        <v>29</v>
      </c>
      <c r="D68" s="26">
        <v>1.0439970171513795</v>
      </c>
      <c r="E68" s="7" t="s">
        <v>95</v>
      </c>
      <c r="F68" s="13" t="s">
        <v>137</v>
      </c>
      <c r="G68" s="30">
        <v>130</v>
      </c>
      <c r="H68" s="26">
        <v>1.0439970171513795</v>
      </c>
      <c r="I68" s="7" t="s">
        <v>95</v>
      </c>
      <c r="J68" s="13" t="s">
        <v>137</v>
      </c>
      <c r="K68" s="30">
        <v>187</v>
      </c>
      <c r="L68" s="26">
        <v>1.0439970171513795</v>
      </c>
    </row>
    <row r="69" spans="1:12" ht="12.75">
      <c r="A69" s="7" t="s">
        <v>96</v>
      </c>
      <c r="B69" s="30" t="s">
        <v>146</v>
      </c>
      <c r="C69" s="28">
        <v>30</v>
      </c>
      <c r="D69" s="26">
        <v>1.0439970171513795</v>
      </c>
      <c r="E69" s="7" t="s">
        <v>96</v>
      </c>
      <c r="F69" s="13" t="s">
        <v>137</v>
      </c>
      <c r="G69" s="30">
        <v>132</v>
      </c>
      <c r="H69" s="26">
        <v>1.0439970171513795</v>
      </c>
      <c r="I69" s="7" t="s">
        <v>96</v>
      </c>
      <c r="J69" s="13" t="s">
        <v>137</v>
      </c>
      <c r="K69" s="30">
        <v>192</v>
      </c>
      <c r="L69" s="26">
        <v>1.0439970171513795</v>
      </c>
    </row>
    <row r="70" spans="1:12" ht="12.75">
      <c r="A70" s="7" t="s">
        <v>97</v>
      </c>
      <c r="B70" s="30" t="s">
        <v>146</v>
      </c>
      <c r="C70" s="28">
        <v>35</v>
      </c>
      <c r="D70" s="26">
        <v>1.0439970171513795</v>
      </c>
      <c r="E70" s="7" t="s">
        <v>97</v>
      </c>
      <c r="F70" s="13" t="s">
        <v>137</v>
      </c>
      <c r="G70" s="30">
        <v>136</v>
      </c>
      <c r="H70" s="26">
        <v>1.0439970171513795</v>
      </c>
      <c r="I70" s="7" t="s">
        <v>97</v>
      </c>
      <c r="J70" s="13" t="s">
        <v>137</v>
      </c>
      <c r="K70" s="30">
        <v>194</v>
      </c>
      <c r="L70" s="26">
        <v>1.0439970171513795</v>
      </c>
    </row>
    <row r="71" spans="1:12" ht="12.75">
      <c r="A71" s="7" t="s">
        <v>98</v>
      </c>
      <c r="B71" s="30" t="s">
        <v>146</v>
      </c>
      <c r="C71" s="28">
        <v>73</v>
      </c>
      <c r="D71" s="26">
        <v>1.0439970171513795</v>
      </c>
      <c r="E71" s="7" t="s">
        <v>98</v>
      </c>
      <c r="F71" s="13" t="s">
        <v>137</v>
      </c>
      <c r="G71" s="30">
        <v>141</v>
      </c>
      <c r="H71" s="26">
        <v>1.0439970171513795</v>
      </c>
      <c r="I71" s="7" t="s">
        <v>98</v>
      </c>
      <c r="J71" s="13" t="s">
        <v>137</v>
      </c>
      <c r="K71" s="30">
        <v>195</v>
      </c>
      <c r="L71" s="26">
        <v>1.0439970171513795</v>
      </c>
    </row>
    <row r="72" spans="1:12" ht="12.75">
      <c r="A72" s="7" t="s">
        <v>99</v>
      </c>
      <c r="B72" s="30" t="s">
        <v>146</v>
      </c>
      <c r="C72" s="28">
        <v>96</v>
      </c>
      <c r="D72" s="26">
        <v>1.0439970171513795</v>
      </c>
      <c r="E72" s="7" t="s">
        <v>99</v>
      </c>
      <c r="F72" s="13" t="s">
        <v>137</v>
      </c>
      <c r="G72" s="30">
        <v>142</v>
      </c>
      <c r="H72" s="26">
        <v>1.0439970171513795</v>
      </c>
      <c r="I72" s="7" t="s">
        <v>99</v>
      </c>
      <c r="J72" s="13" t="s">
        <v>137</v>
      </c>
      <c r="K72" s="30">
        <v>196</v>
      </c>
      <c r="L72" s="26">
        <v>1.0439970171513795</v>
      </c>
    </row>
    <row r="73" spans="1:12" ht="13.5" thickBot="1">
      <c r="A73" s="9" t="s">
        <v>100</v>
      </c>
      <c r="B73" s="35" t="s">
        <v>146</v>
      </c>
      <c r="C73" s="29">
        <v>102</v>
      </c>
      <c r="D73" s="27">
        <v>1.0439970171513795</v>
      </c>
      <c r="E73" s="9" t="s">
        <v>100</v>
      </c>
      <c r="F73" s="14" t="s">
        <v>137</v>
      </c>
      <c r="G73" s="29">
        <v>159</v>
      </c>
      <c r="H73" s="27">
        <v>1.0439970171513795</v>
      </c>
      <c r="I73" s="9" t="s">
        <v>100</v>
      </c>
      <c r="J73" s="14" t="s">
        <v>137</v>
      </c>
      <c r="K73" s="29">
        <v>197</v>
      </c>
      <c r="L73" s="27">
        <v>1.0439970171513795</v>
      </c>
    </row>
    <row r="75" ht="13.5" thickBot="1"/>
    <row r="76" spans="1:12" ht="13.5" thickBot="1">
      <c r="A76" s="21" t="s">
        <v>19</v>
      </c>
      <c r="B76" s="32"/>
      <c r="C76" s="32"/>
      <c r="D76" s="16" t="s">
        <v>88</v>
      </c>
      <c r="E76" s="21" t="s">
        <v>23</v>
      </c>
      <c r="F76" s="15"/>
      <c r="G76" s="32"/>
      <c r="H76" s="16" t="s">
        <v>88</v>
      </c>
      <c r="I76" s="21" t="s">
        <v>24</v>
      </c>
      <c r="J76" s="15"/>
      <c r="K76" s="32"/>
      <c r="L76" s="16" t="s">
        <v>88</v>
      </c>
    </row>
    <row r="77" spans="1:12" ht="13.5" thickTop="1">
      <c r="A77" s="7" t="s">
        <v>89</v>
      </c>
      <c r="B77" s="30" t="s">
        <v>139</v>
      </c>
      <c r="C77" s="30">
        <v>233</v>
      </c>
      <c r="D77" s="19">
        <v>1.0439970171513795</v>
      </c>
      <c r="E77" s="7" t="s">
        <v>89</v>
      </c>
      <c r="F77" s="13" t="s">
        <v>139</v>
      </c>
      <c r="G77" s="30">
        <v>192</v>
      </c>
      <c r="H77" s="19">
        <v>1.0439970171513795</v>
      </c>
      <c r="I77" s="7" t="s">
        <v>89</v>
      </c>
      <c r="J77" s="13" t="s">
        <v>139</v>
      </c>
      <c r="K77" s="30">
        <v>103</v>
      </c>
      <c r="L77" s="19">
        <v>1.0439970171513795</v>
      </c>
    </row>
    <row r="78" spans="1:12" ht="12.75">
      <c r="A78" s="7" t="s">
        <v>90</v>
      </c>
      <c r="B78" s="30" t="s">
        <v>139</v>
      </c>
      <c r="C78" s="30">
        <v>234</v>
      </c>
      <c r="D78" s="19">
        <v>1.0439970171513795</v>
      </c>
      <c r="E78" s="7" t="s">
        <v>90</v>
      </c>
      <c r="F78" s="13" t="s">
        <v>139</v>
      </c>
      <c r="G78" s="30">
        <v>195</v>
      </c>
      <c r="H78" s="19">
        <v>1.0439970171513795</v>
      </c>
      <c r="I78" s="7" t="s">
        <v>90</v>
      </c>
      <c r="J78" s="13" t="s">
        <v>139</v>
      </c>
      <c r="K78" s="30">
        <v>107</v>
      </c>
      <c r="L78" s="19">
        <v>1.0439970171513795</v>
      </c>
    </row>
    <row r="79" spans="1:12" ht="12.75">
      <c r="A79" s="7" t="s">
        <v>91</v>
      </c>
      <c r="B79" s="30" t="s">
        <v>139</v>
      </c>
      <c r="C79" s="30">
        <v>238</v>
      </c>
      <c r="D79" s="19">
        <v>1.0439970171513795</v>
      </c>
      <c r="E79" s="7" t="s">
        <v>91</v>
      </c>
      <c r="F79" s="13" t="s">
        <v>139</v>
      </c>
      <c r="G79" s="30">
        <v>198</v>
      </c>
      <c r="H79" s="19">
        <v>1.0439970171513795</v>
      </c>
      <c r="I79" s="7" t="s">
        <v>91</v>
      </c>
      <c r="J79" s="13" t="s">
        <v>139</v>
      </c>
      <c r="K79" s="30">
        <v>111</v>
      </c>
      <c r="L79" s="19">
        <v>1.0439970171513795</v>
      </c>
    </row>
    <row r="80" spans="1:12" ht="12.75">
      <c r="A80" s="7" t="s">
        <v>92</v>
      </c>
      <c r="B80" s="30" t="s">
        <v>139</v>
      </c>
      <c r="C80" s="30">
        <v>239</v>
      </c>
      <c r="D80" s="19">
        <v>1.0439970171513795</v>
      </c>
      <c r="E80" s="7" t="s">
        <v>92</v>
      </c>
      <c r="F80" s="13" t="s">
        <v>139</v>
      </c>
      <c r="G80" s="30">
        <v>200</v>
      </c>
      <c r="H80" s="19">
        <v>1.0439970171513795</v>
      </c>
      <c r="I80" s="7" t="s">
        <v>92</v>
      </c>
      <c r="J80" s="13" t="s">
        <v>139</v>
      </c>
      <c r="K80" s="30">
        <v>112</v>
      </c>
      <c r="L80" s="19">
        <v>1.0439970171513795</v>
      </c>
    </row>
    <row r="81" spans="1:12" ht="12.75">
      <c r="A81" s="7" t="s">
        <v>93</v>
      </c>
      <c r="B81" s="30" t="s">
        <v>139</v>
      </c>
      <c r="C81" s="30">
        <v>241</v>
      </c>
      <c r="D81" s="19">
        <v>1.0439970171513795</v>
      </c>
      <c r="E81" s="7" t="s">
        <v>93</v>
      </c>
      <c r="F81" s="13" t="s">
        <v>139</v>
      </c>
      <c r="G81" s="30">
        <v>207</v>
      </c>
      <c r="H81" s="19">
        <v>1.0439970171513795</v>
      </c>
      <c r="I81" s="7" t="s">
        <v>93</v>
      </c>
      <c r="J81" s="13" t="s">
        <v>139</v>
      </c>
      <c r="K81" s="30">
        <v>130</v>
      </c>
      <c r="L81" s="19">
        <v>1.0439970171513795</v>
      </c>
    </row>
    <row r="82" spans="1:12" ht="12.75">
      <c r="A82" s="7" t="s">
        <v>94</v>
      </c>
      <c r="B82" s="30" t="s">
        <v>139</v>
      </c>
      <c r="C82" s="30">
        <v>244</v>
      </c>
      <c r="D82" s="19">
        <v>1.0439970171513795</v>
      </c>
      <c r="E82" s="7" t="s">
        <v>94</v>
      </c>
      <c r="F82" s="13" t="s">
        <v>139</v>
      </c>
      <c r="G82" s="30">
        <v>209</v>
      </c>
      <c r="H82" s="19">
        <v>1.0439970171513795</v>
      </c>
      <c r="I82" s="7" t="s">
        <v>94</v>
      </c>
      <c r="J82" s="13" t="s">
        <v>139</v>
      </c>
      <c r="K82" s="30">
        <v>134</v>
      </c>
      <c r="L82" s="19">
        <v>1.0439970171513795</v>
      </c>
    </row>
    <row r="83" spans="1:12" ht="12.75">
      <c r="A83" s="7" t="s">
        <v>95</v>
      </c>
      <c r="B83" s="30" t="s">
        <v>139</v>
      </c>
      <c r="C83" s="30">
        <v>245</v>
      </c>
      <c r="D83" s="19">
        <v>1.0439970171513795</v>
      </c>
      <c r="E83" s="7" t="s">
        <v>95</v>
      </c>
      <c r="F83" s="13" t="s">
        <v>139</v>
      </c>
      <c r="G83" s="30">
        <v>212</v>
      </c>
      <c r="H83" s="19">
        <v>1.0439970171513795</v>
      </c>
      <c r="I83" s="7" t="s">
        <v>95</v>
      </c>
      <c r="J83" s="13" t="s">
        <v>139</v>
      </c>
      <c r="K83" s="30">
        <v>143</v>
      </c>
      <c r="L83" s="19">
        <v>1.0439970171513795</v>
      </c>
    </row>
    <row r="84" spans="1:12" ht="12.75">
      <c r="A84" s="7" t="s">
        <v>96</v>
      </c>
      <c r="B84" s="30" t="s">
        <v>139</v>
      </c>
      <c r="C84" s="30">
        <v>248</v>
      </c>
      <c r="D84" s="19">
        <v>1.0439970171513795</v>
      </c>
      <c r="E84" s="7" t="s">
        <v>96</v>
      </c>
      <c r="F84" s="13" t="s">
        <v>139</v>
      </c>
      <c r="G84" s="30">
        <v>220</v>
      </c>
      <c r="H84" s="19">
        <v>1.0439970171513795</v>
      </c>
      <c r="I84" s="7" t="s">
        <v>96</v>
      </c>
      <c r="J84" s="13" t="s">
        <v>139</v>
      </c>
      <c r="K84" s="30">
        <v>150</v>
      </c>
      <c r="L84" s="19">
        <v>1.0439970171513795</v>
      </c>
    </row>
    <row r="85" spans="1:12" ht="12.75">
      <c r="A85" s="7" t="s">
        <v>97</v>
      </c>
      <c r="B85" s="30" t="s">
        <v>139</v>
      </c>
      <c r="C85" s="30">
        <v>249</v>
      </c>
      <c r="D85" s="19">
        <v>1.0439970171513795</v>
      </c>
      <c r="E85" s="7" t="s">
        <v>97</v>
      </c>
      <c r="F85" s="13" t="s">
        <v>139</v>
      </c>
      <c r="G85" s="30">
        <v>221</v>
      </c>
      <c r="H85" s="19">
        <v>1.0439970171513795</v>
      </c>
      <c r="I85" s="7" t="s">
        <v>97</v>
      </c>
      <c r="J85" s="13" t="s">
        <v>139</v>
      </c>
      <c r="K85" s="30">
        <v>161</v>
      </c>
      <c r="L85" s="19">
        <v>1.0439970171513795</v>
      </c>
    </row>
    <row r="86" spans="1:12" ht="12.75">
      <c r="A86" s="7" t="s">
        <v>98</v>
      </c>
      <c r="B86" s="30" t="s">
        <v>139</v>
      </c>
      <c r="C86" s="30">
        <v>250</v>
      </c>
      <c r="D86" s="19">
        <v>1.0439970171513795</v>
      </c>
      <c r="E86" s="7" t="s">
        <v>98</v>
      </c>
      <c r="F86" s="13" t="s">
        <v>139</v>
      </c>
      <c r="G86" s="30">
        <v>228</v>
      </c>
      <c r="H86" s="19">
        <v>1.0439970171513795</v>
      </c>
      <c r="I86" s="7" t="s">
        <v>98</v>
      </c>
      <c r="J86" s="13" t="s">
        <v>139</v>
      </c>
      <c r="K86" s="30">
        <v>166</v>
      </c>
      <c r="L86" s="19">
        <v>1.0439970171513795</v>
      </c>
    </row>
    <row r="87" spans="1:12" ht="12.75">
      <c r="A87" s="7" t="s">
        <v>99</v>
      </c>
      <c r="B87" s="30" t="s">
        <v>139</v>
      </c>
      <c r="C87" s="30">
        <v>253</v>
      </c>
      <c r="D87" s="19">
        <v>1.0439970171513795</v>
      </c>
      <c r="E87" s="7" t="s">
        <v>99</v>
      </c>
      <c r="F87" s="13" t="s">
        <v>139</v>
      </c>
      <c r="G87" s="30">
        <v>231</v>
      </c>
      <c r="H87" s="19">
        <v>1.0439970171513795</v>
      </c>
      <c r="I87" s="7" t="s">
        <v>99</v>
      </c>
      <c r="J87" s="13" t="s">
        <v>139</v>
      </c>
      <c r="K87" s="30">
        <v>178</v>
      </c>
      <c r="L87" s="19">
        <v>1.0439970171513795</v>
      </c>
    </row>
    <row r="88" spans="1:12" ht="13.5" thickBot="1">
      <c r="A88" s="9" t="s">
        <v>100</v>
      </c>
      <c r="B88" s="29" t="s">
        <v>139</v>
      </c>
      <c r="C88" s="29">
        <v>255</v>
      </c>
      <c r="D88" s="20">
        <v>1.0439970171513795</v>
      </c>
      <c r="E88" s="9" t="s">
        <v>100</v>
      </c>
      <c r="F88" s="14" t="s">
        <v>139</v>
      </c>
      <c r="G88" s="29">
        <v>232</v>
      </c>
      <c r="H88" s="20">
        <v>1.0439970171513795</v>
      </c>
      <c r="I88" s="9" t="s">
        <v>100</v>
      </c>
      <c r="J88" s="14" t="s">
        <v>139</v>
      </c>
      <c r="K88" s="29">
        <v>183</v>
      </c>
      <c r="L88" s="20">
        <v>1.0439970171513795</v>
      </c>
    </row>
    <row r="90" ht="13.5" thickBot="1"/>
    <row r="91" spans="1:12" ht="13.5" thickBot="1">
      <c r="A91" s="21" t="s">
        <v>33</v>
      </c>
      <c r="B91" s="32"/>
      <c r="C91" s="32"/>
      <c r="D91" s="16" t="s">
        <v>88</v>
      </c>
      <c r="E91" s="21" t="s">
        <v>34</v>
      </c>
      <c r="F91" s="15"/>
      <c r="G91" s="32"/>
      <c r="H91" s="16" t="s">
        <v>88</v>
      </c>
      <c r="I91" s="21" t="s">
        <v>35</v>
      </c>
      <c r="J91" s="15"/>
      <c r="K91" s="32"/>
      <c r="L91" s="16" t="s">
        <v>88</v>
      </c>
    </row>
    <row r="92" spans="1:12" ht="13.5" thickTop="1">
      <c r="A92" s="7" t="s">
        <v>89</v>
      </c>
      <c r="B92" s="30" t="s">
        <v>140</v>
      </c>
      <c r="C92" s="30">
        <v>223</v>
      </c>
      <c r="D92" s="19">
        <v>1.0439970171513795</v>
      </c>
      <c r="E92" s="7" t="s">
        <v>89</v>
      </c>
      <c r="F92" s="13" t="s">
        <v>141</v>
      </c>
      <c r="G92" s="30">
        <v>66</v>
      </c>
      <c r="H92" s="19">
        <v>1.0439970171513795</v>
      </c>
      <c r="I92" s="7" t="s">
        <v>89</v>
      </c>
      <c r="J92" s="2" t="s">
        <v>147</v>
      </c>
      <c r="K92" s="28">
        <v>51</v>
      </c>
      <c r="L92" s="19">
        <v>1.0439970171513795</v>
      </c>
    </row>
    <row r="93" spans="1:12" ht="12.75">
      <c r="A93" s="7" t="s">
        <v>90</v>
      </c>
      <c r="B93" s="30" t="s">
        <v>140</v>
      </c>
      <c r="C93" s="30">
        <v>231</v>
      </c>
      <c r="D93" s="19">
        <v>1.0439970171513795</v>
      </c>
      <c r="E93" s="7" t="s">
        <v>90</v>
      </c>
      <c r="F93" s="13" t="s">
        <v>141</v>
      </c>
      <c r="G93" s="30">
        <v>67</v>
      </c>
      <c r="H93" s="19">
        <v>1.0439970171513795</v>
      </c>
      <c r="I93" s="7" t="s">
        <v>90</v>
      </c>
      <c r="J93" s="2" t="s">
        <v>147</v>
      </c>
      <c r="K93" s="28">
        <v>53</v>
      </c>
      <c r="L93" s="19">
        <v>1.0439970171513795</v>
      </c>
    </row>
    <row r="94" spans="1:12" ht="12.75">
      <c r="A94" s="7" t="s">
        <v>91</v>
      </c>
      <c r="B94" s="30" t="s">
        <v>140</v>
      </c>
      <c r="C94" s="30">
        <v>236</v>
      </c>
      <c r="D94" s="19">
        <v>1.0439970171513795</v>
      </c>
      <c r="E94" s="7" t="s">
        <v>91</v>
      </c>
      <c r="F94" s="13" t="s">
        <v>141</v>
      </c>
      <c r="G94" s="30">
        <v>69</v>
      </c>
      <c r="H94" s="19">
        <v>1.0439970171513795</v>
      </c>
      <c r="I94" s="7" t="s">
        <v>91</v>
      </c>
      <c r="J94" s="2" t="s">
        <v>147</v>
      </c>
      <c r="K94" s="28">
        <v>54</v>
      </c>
      <c r="L94" s="19">
        <v>1.0439970171513795</v>
      </c>
    </row>
    <row r="95" spans="1:12" ht="12.75">
      <c r="A95" s="7" t="s">
        <v>92</v>
      </c>
      <c r="B95" s="30" t="s">
        <v>140</v>
      </c>
      <c r="C95" s="30">
        <v>239</v>
      </c>
      <c r="D95" s="19">
        <v>1.0439970171513795</v>
      </c>
      <c r="E95" s="7" t="s">
        <v>92</v>
      </c>
      <c r="F95" s="13" t="s">
        <v>141</v>
      </c>
      <c r="G95" s="30">
        <v>73</v>
      </c>
      <c r="H95" s="19">
        <v>1.0439970171513795</v>
      </c>
      <c r="I95" s="7" t="s">
        <v>92</v>
      </c>
      <c r="J95" s="2" t="s">
        <v>147</v>
      </c>
      <c r="K95" s="28">
        <v>57</v>
      </c>
      <c r="L95" s="19">
        <v>1.0439970171513795</v>
      </c>
    </row>
    <row r="96" spans="1:12" ht="12.75">
      <c r="A96" s="7" t="s">
        <v>93</v>
      </c>
      <c r="B96" s="30" t="s">
        <v>140</v>
      </c>
      <c r="C96" s="30">
        <v>242</v>
      </c>
      <c r="D96" s="19">
        <v>1.0439970171513795</v>
      </c>
      <c r="E96" s="7" t="s">
        <v>93</v>
      </c>
      <c r="F96" s="13" t="s">
        <v>141</v>
      </c>
      <c r="G96" s="30">
        <v>77</v>
      </c>
      <c r="H96" s="19">
        <v>1.0439970171513795</v>
      </c>
      <c r="I96" s="7" t="s">
        <v>93</v>
      </c>
      <c r="J96" s="2" t="s">
        <v>147</v>
      </c>
      <c r="K96" s="28">
        <v>69</v>
      </c>
      <c r="L96" s="19">
        <v>1.0439970171513795</v>
      </c>
    </row>
    <row r="97" spans="1:12" ht="12.75">
      <c r="A97" s="7" t="s">
        <v>94</v>
      </c>
      <c r="B97" s="30" t="s">
        <v>140</v>
      </c>
      <c r="C97" s="30">
        <v>244</v>
      </c>
      <c r="D97" s="19">
        <v>1.0439970171513795</v>
      </c>
      <c r="E97" s="7" t="s">
        <v>94</v>
      </c>
      <c r="F97" s="13" t="s">
        <v>141</v>
      </c>
      <c r="G97" s="30">
        <v>84</v>
      </c>
      <c r="H97" s="19">
        <v>1.0439970171513795</v>
      </c>
      <c r="I97" s="7" t="s">
        <v>94</v>
      </c>
      <c r="J97" s="2" t="s">
        <v>147</v>
      </c>
      <c r="K97" s="28">
        <v>78</v>
      </c>
      <c r="L97" s="19">
        <v>1.0439970171513795</v>
      </c>
    </row>
    <row r="98" spans="1:12" ht="12.75">
      <c r="A98" s="7" t="s">
        <v>95</v>
      </c>
      <c r="B98" s="30" t="s">
        <v>140</v>
      </c>
      <c r="C98" s="30">
        <v>246</v>
      </c>
      <c r="D98" s="19">
        <v>1.0439970171513795</v>
      </c>
      <c r="E98" s="7" t="s">
        <v>95</v>
      </c>
      <c r="F98" s="13" t="s">
        <v>141</v>
      </c>
      <c r="G98" s="30">
        <v>88</v>
      </c>
      <c r="H98" s="19">
        <v>1.0439970171513795</v>
      </c>
      <c r="I98" s="7" t="s">
        <v>95</v>
      </c>
      <c r="J98" s="2" t="s">
        <v>147</v>
      </c>
      <c r="K98" s="28">
        <v>84</v>
      </c>
      <c r="L98" s="19">
        <v>1.0439970171513795</v>
      </c>
    </row>
    <row r="99" spans="1:12" ht="12.75">
      <c r="A99" s="7" t="s">
        <v>96</v>
      </c>
      <c r="B99" s="30" t="s">
        <v>140</v>
      </c>
      <c r="C99" s="30">
        <v>247</v>
      </c>
      <c r="D99" s="19">
        <v>1.0439970171513795</v>
      </c>
      <c r="E99" s="7" t="s">
        <v>96</v>
      </c>
      <c r="F99" s="13" t="s">
        <v>141</v>
      </c>
      <c r="G99" s="30">
        <v>94</v>
      </c>
      <c r="H99" s="19">
        <v>1.0439970171513795</v>
      </c>
      <c r="I99" s="7" t="s">
        <v>96</v>
      </c>
      <c r="J99" s="2" t="s">
        <v>147</v>
      </c>
      <c r="K99" s="28">
        <v>87</v>
      </c>
      <c r="L99" s="19">
        <v>1.0439970171513795</v>
      </c>
    </row>
    <row r="100" spans="1:12" ht="12.75">
      <c r="A100" s="7" t="s">
        <v>97</v>
      </c>
      <c r="B100" s="30" t="s">
        <v>140</v>
      </c>
      <c r="C100" s="30">
        <v>251</v>
      </c>
      <c r="D100" s="19">
        <v>1.0439970171513795</v>
      </c>
      <c r="E100" s="7" t="s">
        <v>97</v>
      </c>
      <c r="F100" s="13" t="s">
        <v>141</v>
      </c>
      <c r="G100" s="30">
        <v>101</v>
      </c>
      <c r="H100" s="19">
        <v>1.0439970171513795</v>
      </c>
      <c r="I100" s="7" t="s">
        <v>97</v>
      </c>
      <c r="J100" s="2" t="s">
        <v>147</v>
      </c>
      <c r="K100" s="28">
        <v>89</v>
      </c>
      <c r="L100" s="19">
        <v>1.0439970171513795</v>
      </c>
    </row>
    <row r="101" spans="1:12" ht="12.75">
      <c r="A101" s="7" t="s">
        <v>98</v>
      </c>
      <c r="B101" s="30" t="s">
        <v>140</v>
      </c>
      <c r="C101" s="30">
        <v>253</v>
      </c>
      <c r="D101" s="19">
        <v>1.0439970171513795</v>
      </c>
      <c r="E101" s="7" t="s">
        <v>98</v>
      </c>
      <c r="F101" s="13" t="s">
        <v>141</v>
      </c>
      <c r="G101" s="30">
        <v>112</v>
      </c>
      <c r="H101" s="19">
        <v>1.0439970171513795</v>
      </c>
      <c r="I101" s="7" t="s">
        <v>98</v>
      </c>
      <c r="J101" s="2" t="s">
        <v>147</v>
      </c>
      <c r="K101" s="28">
        <v>94</v>
      </c>
      <c r="L101" s="19">
        <v>1.0439970171513795</v>
      </c>
    </row>
    <row r="102" spans="1:12" ht="12.75">
      <c r="A102" s="7" t="s">
        <v>99</v>
      </c>
      <c r="B102" s="30" t="s">
        <v>140</v>
      </c>
      <c r="C102" s="30">
        <v>254</v>
      </c>
      <c r="D102" s="19">
        <v>1.0439970171513795</v>
      </c>
      <c r="E102" s="7" t="s">
        <v>99</v>
      </c>
      <c r="F102" s="13" t="s">
        <v>141</v>
      </c>
      <c r="G102" s="30">
        <v>121</v>
      </c>
      <c r="H102" s="19">
        <v>1.0439970171513795</v>
      </c>
      <c r="I102" s="7" t="s">
        <v>99</v>
      </c>
      <c r="J102" s="2" t="s">
        <v>147</v>
      </c>
      <c r="K102" s="28">
        <v>101</v>
      </c>
      <c r="L102" s="19">
        <v>1.0439970171513795</v>
      </c>
    </row>
    <row r="103" spans="1:12" ht="13.5" thickBot="1">
      <c r="A103" s="9" t="s">
        <v>100</v>
      </c>
      <c r="B103" s="29" t="s">
        <v>140</v>
      </c>
      <c r="C103" s="29">
        <v>255</v>
      </c>
      <c r="D103" s="20">
        <v>1.0439970171513795</v>
      </c>
      <c r="E103" s="9" t="s">
        <v>100</v>
      </c>
      <c r="F103" s="14" t="s">
        <v>141</v>
      </c>
      <c r="G103" s="29">
        <v>124</v>
      </c>
      <c r="H103" s="20">
        <v>1.0439970171513795</v>
      </c>
      <c r="I103" s="9" t="s">
        <v>100</v>
      </c>
      <c r="J103" s="25" t="s">
        <v>147</v>
      </c>
      <c r="K103" s="29">
        <v>106</v>
      </c>
      <c r="L103" s="20">
        <v>1.0439970171513795</v>
      </c>
    </row>
    <row r="105" ht="13.5" thickBot="1"/>
    <row r="106" spans="1:12" ht="13.5" thickBot="1">
      <c r="A106" s="21" t="s">
        <v>36</v>
      </c>
      <c r="B106" s="32"/>
      <c r="C106" s="32"/>
      <c r="D106" s="16" t="s">
        <v>88</v>
      </c>
      <c r="E106" s="21" t="s">
        <v>37</v>
      </c>
      <c r="F106" s="15"/>
      <c r="G106" s="32"/>
      <c r="H106" s="16" t="s">
        <v>88</v>
      </c>
      <c r="I106" s="21" t="s">
        <v>138</v>
      </c>
      <c r="J106" s="15"/>
      <c r="K106" s="32"/>
      <c r="L106" s="16" t="s">
        <v>88</v>
      </c>
    </row>
    <row r="107" spans="1:12" ht="13.5" thickTop="1">
      <c r="A107" s="7" t="s">
        <v>89</v>
      </c>
      <c r="B107" s="30" t="s">
        <v>141</v>
      </c>
      <c r="C107" s="30">
        <v>196</v>
      </c>
      <c r="D107" s="19">
        <v>1.0439970171513795</v>
      </c>
      <c r="E107" s="7" t="s">
        <v>89</v>
      </c>
      <c r="F107" s="31" t="s">
        <v>147</v>
      </c>
      <c r="G107" s="28">
        <v>112</v>
      </c>
      <c r="H107" s="19">
        <v>1.0439970171513795</v>
      </c>
      <c r="I107" s="7" t="s">
        <v>89</v>
      </c>
      <c r="J107" s="31" t="s">
        <v>147</v>
      </c>
      <c r="K107" s="28">
        <v>173</v>
      </c>
      <c r="L107" s="19">
        <v>1.0439970171513795</v>
      </c>
    </row>
    <row r="108" spans="1:12" ht="12.75">
      <c r="A108" s="7" t="s">
        <v>90</v>
      </c>
      <c r="B108" s="30" t="s">
        <v>141</v>
      </c>
      <c r="C108" s="30">
        <v>202</v>
      </c>
      <c r="D108" s="19">
        <v>1.0439970171513795</v>
      </c>
      <c r="E108" s="7" t="s">
        <v>90</v>
      </c>
      <c r="F108" s="31" t="s">
        <v>147</v>
      </c>
      <c r="G108" s="28">
        <v>113</v>
      </c>
      <c r="H108" s="19">
        <v>1.0439970171513795</v>
      </c>
      <c r="I108" s="7" t="s">
        <v>90</v>
      </c>
      <c r="J108" s="31" t="s">
        <v>147</v>
      </c>
      <c r="K108" s="28">
        <v>178</v>
      </c>
      <c r="L108" s="19">
        <v>1.0439970171513795</v>
      </c>
    </row>
    <row r="109" spans="1:12" ht="12.75">
      <c r="A109" s="7" t="s">
        <v>91</v>
      </c>
      <c r="B109" s="30" t="s">
        <v>141</v>
      </c>
      <c r="C109" s="30">
        <v>205</v>
      </c>
      <c r="D109" s="19">
        <v>1.0439970171513795</v>
      </c>
      <c r="E109" s="7" t="s">
        <v>91</v>
      </c>
      <c r="F109" s="31" t="s">
        <v>147</v>
      </c>
      <c r="G109" s="28">
        <v>124</v>
      </c>
      <c r="H109" s="19">
        <v>1.0439970171513795</v>
      </c>
      <c r="I109" s="7" t="s">
        <v>91</v>
      </c>
      <c r="J109" s="31" t="s">
        <v>147</v>
      </c>
      <c r="K109" s="28">
        <v>187</v>
      </c>
      <c r="L109" s="19">
        <v>1.0439970171513795</v>
      </c>
    </row>
    <row r="110" spans="1:12" ht="12.75">
      <c r="A110" s="7" t="s">
        <v>92</v>
      </c>
      <c r="B110" s="30" t="s">
        <v>141</v>
      </c>
      <c r="C110" s="30">
        <v>210</v>
      </c>
      <c r="D110" s="19">
        <v>1.0439970171513795</v>
      </c>
      <c r="E110" s="7" t="s">
        <v>92</v>
      </c>
      <c r="F110" s="31" t="s">
        <v>147</v>
      </c>
      <c r="G110" s="28">
        <v>128</v>
      </c>
      <c r="H110" s="19">
        <v>1.0439970171513795</v>
      </c>
      <c r="I110" s="7" t="s">
        <v>92</v>
      </c>
      <c r="J110" s="31" t="s">
        <v>147</v>
      </c>
      <c r="K110" s="28">
        <v>190</v>
      </c>
      <c r="L110" s="19">
        <v>1.0439970171513795</v>
      </c>
    </row>
    <row r="111" spans="1:12" ht="12.75">
      <c r="A111" s="7" t="s">
        <v>93</v>
      </c>
      <c r="B111" s="30" t="s">
        <v>141</v>
      </c>
      <c r="C111" s="30">
        <v>217</v>
      </c>
      <c r="D111" s="19">
        <v>1.0439970171513795</v>
      </c>
      <c r="E111" s="7" t="s">
        <v>93</v>
      </c>
      <c r="F111" s="31" t="s">
        <v>147</v>
      </c>
      <c r="G111" s="28">
        <v>129</v>
      </c>
      <c r="H111" s="19">
        <v>1.0439970171513795</v>
      </c>
      <c r="I111" s="7" t="s">
        <v>93</v>
      </c>
      <c r="J111" s="31" t="s">
        <v>147</v>
      </c>
      <c r="K111" s="28">
        <v>193</v>
      </c>
      <c r="L111" s="19">
        <v>1.0439970171513795</v>
      </c>
    </row>
    <row r="112" spans="1:12" ht="12.75">
      <c r="A112" s="7" t="s">
        <v>94</v>
      </c>
      <c r="B112" s="30" t="s">
        <v>141</v>
      </c>
      <c r="C112" s="30">
        <v>222</v>
      </c>
      <c r="D112" s="19">
        <v>1.0439970171513795</v>
      </c>
      <c r="E112" s="7" t="s">
        <v>94</v>
      </c>
      <c r="F112" s="31" t="s">
        <v>147</v>
      </c>
      <c r="G112" s="28">
        <v>133</v>
      </c>
      <c r="H112" s="19">
        <v>1.0439970171513795</v>
      </c>
      <c r="I112" s="7" t="s">
        <v>94</v>
      </c>
      <c r="J112" s="31" t="s">
        <v>147</v>
      </c>
      <c r="K112" s="28">
        <v>195</v>
      </c>
      <c r="L112" s="19">
        <v>1.0439970171513795</v>
      </c>
    </row>
    <row r="113" spans="1:12" ht="12.75">
      <c r="A113" s="7" t="s">
        <v>95</v>
      </c>
      <c r="B113" s="30" t="s">
        <v>141</v>
      </c>
      <c r="C113" s="30">
        <v>226</v>
      </c>
      <c r="D113" s="19">
        <v>1.0439970171513795</v>
      </c>
      <c r="E113" s="7" t="s">
        <v>95</v>
      </c>
      <c r="F113" s="31" t="s">
        <v>147</v>
      </c>
      <c r="G113" s="28">
        <v>142</v>
      </c>
      <c r="H113" s="19">
        <v>1.0439970171513795</v>
      </c>
      <c r="I113" s="7" t="s">
        <v>95</v>
      </c>
      <c r="J113" s="31" t="s">
        <v>147</v>
      </c>
      <c r="K113" s="28">
        <v>197</v>
      </c>
      <c r="L113" s="19">
        <v>1.0439970171513795</v>
      </c>
    </row>
    <row r="114" spans="1:12" ht="12.75">
      <c r="A114" s="7" t="s">
        <v>96</v>
      </c>
      <c r="B114" s="30" t="s">
        <v>141</v>
      </c>
      <c r="C114" s="30">
        <v>229</v>
      </c>
      <c r="D114" s="19">
        <v>1.0439970171513795</v>
      </c>
      <c r="E114" s="7" t="s">
        <v>96</v>
      </c>
      <c r="F114" s="31" t="s">
        <v>147</v>
      </c>
      <c r="G114" s="28">
        <v>156</v>
      </c>
      <c r="H114" s="19">
        <v>1.0439970171513795</v>
      </c>
      <c r="I114" s="7" t="s">
        <v>96</v>
      </c>
      <c r="J114" s="31" t="s">
        <v>147</v>
      </c>
      <c r="K114" s="28">
        <v>204</v>
      </c>
      <c r="L114" s="19">
        <v>1.0439970171513795</v>
      </c>
    </row>
    <row r="115" spans="1:12" ht="12.75">
      <c r="A115" s="7" t="s">
        <v>97</v>
      </c>
      <c r="B115" s="30" t="s">
        <v>141</v>
      </c>
      <c r="C115" s="30">
        <v>230</v>
      </c>
      <c r="D115" s="19">
        <v>1.0439970171513795</v>
      </c>
      <c r="E115" s="7" t="s">
        <v>97</v>
      </c>
      <c r="F115" s="31" t="s">
        <v>147</v>
      </c>
      <c r="G115" s="28">
        <v>158</v>
      </c>
      <c r="H115" s="19">
        <v>1.0439970171513795</v>
      </c>
      <c r="I115" s="7" t="s">
        <v>97</v>
      </c>
      <c r="J115" s="31" t="s">
        <v>147</v>
      </c>
      <c r="K115" s="28">
        <v>205</v>
      </c>
      <c r="L115" s="19">
        <v>1.0439970171513795</v>
      </c>
    </row>
    <row r="116" spans="1:12" ht="12.75">
      <c r="A116" s="7" t="s">
        <v>98</v>
      </c>
      <c r="B116" s="30" t="s">
        <v>141</v>
      </c>
      <c r="C116" s="30">
        <v>233</v>
      </c>
      <c r="D116" s="19">
        <v>1.0439970171513795</v>
      </c>
      <c r="E116" s="7" t="s">
        <v>98</v>
      </c>
      <c r="F116" s="31" t="s">
        <v>147</v>
      </c>
      <c r="G116" s="28">
        <v>159</v>
      </c>
      <c r="H116" s="19">
        <v>1.0439970171513795</v>
      </c>
      <c r="I116" s="7" t="s">
        <v>98</v>
      </c>
      <c r="J116" s="31" t="s">
        <v>147</v>
      </c>
      <c r="K116" s="28">
        <v>210</v>
      </c>
      <c r="L116" s="19">
        <v>1.0439970171513795</v>
      </c>
    </row>
    <row r="117" spans="1:12" ht="12.75">
      <c r="A117" s="7" t="s">
        <v>99</v>
      </c>
      <c r="B117" s="30" t="s">
        <v>141</v>
      </c>
      <c r="C117" s="30">
        <v>237</v>
      </c>
      <c r="D117" s="19">
        <v>1.0439970171513795</v>
      </c>
      <c r="E117" s="7" t="s">
        <v>99</v>
      </c>
      <c r="F117" s="31" t="s">
        <v>147</v>
      </c>
      <c r="G117" s="28">
        <v>160</v>
      </c>
      <c r="H117" s="19">
        <v>1.0439970171513795</v>
      </c>
      <c r="I117" s="7" t="s">
        <v>99</v>
      </c>
      <c r="J117" s="31" t="s">
        <v>147</v>
      </c>
      <c r="K117" s="28">
        <v>215</v>
      </c>
      <c r="L117" s="19">
        <v>1.0439970171513795</v>
      </c>
    </row>
    <row r="118" spans="1:12" ht="13.5" thickBot="1">
      <c r="A118" s="9" t="s">
        <v>100</v>
      </c>
      <c r="B118" s="29" t="s">
        <v>141</v>
      </c>
      <c r="C118" s="29">
        <v>242</v>
      </c>
      <c r="D118" s="20">
        <v>1.0439970171513795</v>
      </c>
      <c r="E118" s="9" t="s">
        <v>100</v>
      </c>
      <c r="F118" s="14" t="s">
        <v>147</v>
      </c>
      <c r="G118" s="29">
        <v>168</v>
      </c>
      <c r="H118" s="20">
        <v>1.0439970171513795</v>
      </c>
      <c r="I118" s="9" t="s">
        <v>100</v>
      </c>
      <c r="J118" s="14" t="s">
        <v>147</v>
      </c>
      <c r="K118" s="29">
        <v>217</v>
      </c>
      <c r="L118" s="20">
        <v>1.0439970171513795</v>
      </c>
    </row>
    <row r="120" ht="13.5" thickBot="1"/>
    <row r="121" spans="1:12" ht="13.5" thickBot="1">
      <c r="A121" s="21" t="s">
        <v>38</v>
      </c>
      <c r="B121" s="32"/>
      <c r="C121" s="32"/>
      <c r="D121" s="16" t="s">
        <v>88</v>
      </c>
      <c r="E121" s="21" t="s">
        <v>39</v>
      </c>
      <c r="F121" s="15"/>
      <c r="G121" s="32"/>
      <c r="H121" s="16" t="s">
        <v>88</v>
      </c>
      <c r="I121" s="21" t="s">
        <v>40</v>
      </c>
      <c r="J121" s="15"/>
      <c r="K121" s="32"/>
      <c r="L121" s="16" t="s">
        <v>88</v>
      </c>
    </row>
    <row r="122" spans="1:12" ht="13.5" thickTop="1">
      <c r="A122" s="7" t="s">
        <v>89</v>
      </c>
      <c r="B122" s="28" t="s">
        <v>148</v>
      </c>
      <c r="C122" s="28">
        <v>78</v>
      </c>
      <c r="D122" s="19">
        <v>1.0439970171513795</v>
      </c>
      <c r="E122" s="7" t="s">
        <v>89</v>
      </c>
      <c r="F122" s="31" t="s">
        <v>73</v>
      </c>
      <c r="G122" s="28">
        <v>250</v>
      </c>
      <c r="H122" s="19">
        <v>1.0439970171513795</v>
      </c>
      <c r="I122" s="7" t="s">
        <v>89</v>
      </c>
      <c r="J122" s="31" t="s">
        <v>148</v>
      </c>
      <c r="K122" s="28">
        <v>25</v>
      </c>
      <c r="L122" s="19">
        <v>1.0439970171513795</v>
      </c>
    </row>
    <row r="123" spans="1:12" ht="12.75">
      <c r="A123" s="7" t="s">
        <v>90</v>
      </c>
      <c r="B123" s="28" t="s">
        <v>148</v>
      </c>
      <c r="C123" s="28">
        <v>83</v>
      </c>
      <c r="D123" s="19">
        <v>1.0439970171513795</v>
      </c>
      <c r="E123" s="7" t="s">
        <v>90</v>
      </c>
      <c r="F123" s="31" t="s">
        <v>141</v>
      </c>
      <c r="G123" s="28">
        <v>3</v>
      </c>
      <c r="H123" s="19">
        <v>1.0439970171513795</v>
      </c>
      <c r="I123" s="7" t="s">
        <v>90</v>
      </c>
      <c r="J123" s="31" t="s">
        <v>73</v>
      </c>
      <c r="K123" s="28">
        <v>247</v>
      </c>
      <c r="L123" s="19">
        <v>1.0439970171513795</v>
      </c>
    </row>
    <row r="124" spans="1:12" ht="12.75">
      <c r="A124" s="7" t="s">
        <v>91</v>
      </c>
      <c r="B124" s="28" t="s">
        <v>148</v>
      </c>
      <c r="C124" s="28">
        <v>84</v>
      </c>
      <c r="D124" s="19">
        <v>1.0439970171513795</v>
      </c>
      <c r="E124" s="7" t="s">
        <v>91</v>
      </c>
      <c r="F124" s="31" t="s">
        <v>141</v>
      </c>
      <c r="G124" s="28">
        <v>9</v>
      </c>
      <c r="H124" s="19">
        <v>1.0439970171513795</v>
      </c>
      <c r="I124" s="7" t="s">
        <v>91</v>
      </c>
      <c r="J124" s="31" t="s">
        <v>148</v>
      </c>
      <c r="K124" s="28">
        <v>28</v>
      </c>
      <c r="L124" s="19">
        <v>1.0439970171513795</v>
      </c>
    </row>
    <row r="125" spans="1:12" ht="12.75">
      <c r="A125" s="7" t="s">
        <v>92</v>
      </c>
      <c r="B125" s="28" t="s">
        <v>148</v>
      </c>
      <c r="C125" s="28">
        <v>87</v>
      </c>
      <c r="D125" s="19">
        <v>1.0439970171513795</v>
      </c>
      <c r="E125" s="7" t="s">
        <v>92</v>
      </c>
      <c r="F125" s="31" t="s">
        <v>141</v>
      </c>
      <c r="G125" s="28">
        <v>24</v>
      </c>
      <c r="H125" s="19">
        <v>1.0439970171513795</v>
      </c>
      <c r="I125" s="7" t="s">
        <v>92</v>
      </c>
      <c r="J125" s="31" t="s">
        <v>148</v>
      </c>
      <c r="K125" s="28">
        <v>31</v>
      </c>
      <c r="L125" s="19">
        <v>1.0439970171513795</v>
      </c>
    </row>
    <row r="126" spans="1:12" ht="12.75">
      <c r="A126" s="7" t="s">
        <v>93</v>
      </c>
      <c r="B126" s="28" t="s">
        <v>148</v>
      </c>
      <c r="C126" s="28">
        <v>90</v>
      </c>
      <c r="D126" s="19">
        <v>1.0439970171513795</v>
      </c>
      <c r="E126" s="7" t="s">
        <v>93</v>
      </c>
      <c r="F126" s="31" t="s">
        <v>141</v>
      </c>
      <c r="G126" s="28">
        <v>25</v>
      </c>
      <c r="H126" s="19">
        <v>1.0439970171513795</v>
      </c>
      <c r="I126" s="7" t="s">
        <v>93</v>
      </c>
      <c r="J126" s="31" t="s">
        <v>148</v>
      </c>
      <c r="K126" s="28">
        <v>35</v>
      </c>
      <c r="L126" s="19">
        <v>1.0439970171513795</v>
      </c>
    </row>
    <row r="127" spans="1:12" ht="12.75">
      <c r="A127" s="7" t="s">
        <v>94</v>
      </c>
      <c r="B127" s="28" t="s">
        <v>148</v>
      </c>
      <c r="C127" s="28">
        <v>99</v>
      </c>
      <c r="D127" s="19">
        <v>1.0439970171513795</v>
      </c>
      <c r="E127" s="7" t="s">
        <v>94</v>
      </c>
      <c r="F127" s="31" t="s">
        <v>141</v>
      </c>
      <c r="G127" s="28">
        <v>28</v>
      </c>
      <c r="H127" s="19">
        <v>1.0439970171513795</v>
      </c>
      <c r="I127" s="7" t="s">
        <v>94</v>
      </c>
      <c r="J127" s="31" t="s">
        <v>148</v>
      </c>
      <c r="K127" s="28">
        <v>38</v>
      </c>
      <c r="L127" s="19">
        <v>1.0439970171513795</v>
      </c>
    </row>
    <row r="128" spans="1:12" ht="12.75">
      <c r="A128" s="7" t="s">
        <v>95</v>
      </c>
      <c r="B128" s="28" t="s">
        <v>148</v>
      </c>
      <c r="C128" s="28">
        <v>100</v>
      </c>
      <c r="D128" s="19">
        <v>1.0439970171513795</v>
      </c>
      <c r="E128" s="7" t="s">
        <v>95</v>
      </c>
      <c r="F128" s="31" t="s">
        <v>141</v>
      </c>
      <c r="G128" s="28">
        <v>31</v>
      </c>
      <c r="H128" s="19">
        <v>1.0439970171513795</v>
      </c>
      <c r="I128" s="7" t="s">
        <v>95</v>
      </c>
      <c r="J128" s="31" t="s">
        <v>148</v>
      </c>
      <c r="K128" s="28">
        <v>46</v>
      </c>
      <c r="L128" s="19">
        <v>1.0439970171513795</v>
      </c>
    </row>
    <row r="129" spans="1:12" ht="12.75">
      <c r="A129" s="7" t="s">
        <v>96</v>
      </c>
      <c r="B129" s="28" t="s">
        <v>148</v>
      </c>
      <c r="C129" s="28">
        <v>102</v>
      </c>
      <c r="D129" s="19">
        <v>1.0439970171513795</v>
      </c>
      <c r="E129" s="7" t="s">
        <v>96</v>
      </c>
      <c r="F129" s="31" t="s">
        <v>141</v>
      </c>
      <c r="G129" s="28">
        <v>37</v>
      </c>
      <c r="H129" s="19">
        <v>1.0439970171513795</v>
      </c>
      <c r="I129" s="7" t="s">
        <v>96</v>
      </c>
      <c r="J129" s="31" t="s">
        <v>148</v>
      </c>
      <c r="K129" s="28">
        <v>54</v>
      </c>
      <c r="L129" s="19">
        <v>1.0439970171513795</v>
      </c>
    </row>
    <row r="130" spans="1:12" ht="12.75">
      <c r="A130" s="7" t="s">
        <v>97</v>
      </c>
      <c r="B130" s="28" t="s">
        <v>148</v>
      </c>
      <c r="C130" s="28">
        <v>109</v>
      </c>
      <c r="D130" s="19">
        <v>1.0439970171513795</v>
      </c>
      <c r="E130" s="7" t="s">
        <v>97</v>
      </c>
      <c r="F130" s="31" t="s">
        <v>141</v>
      </c>
      <c r="G130" s="28">
        <v>40</v>
      </c>
      <c r="H130" s="19">
        <v>1.0439970171513795</v>
      </c>
      <c r="I130" s="7" t="s">
        <v>97</v>
      </c>
      <c r="J130" s="31" t="s">
        <v>148</v>
      </c>
      <c r="K130" s="28">
        <v>56</v>
      </c>
      <c r="L130" s="19">
        <v>1.0439970171513795</v>
      </c>
    </row>
    <row r="131" spans="1:12" ht="12.75">
      <c r="A131" s="7" t="s">
        <v>98</v>
      </c>
      <c r="B131" s="28" t="s">
        <v>148</v>
      </c>
      <c r="C131" s="28">
        <v>112</v>
      </c>
      <c r="D131" s="19">
        <v>1.0439970171513795</v>
      </c>
      <c r="E131" s="7" t="s">
        <v>98</v>
      </c>
      <c r="F131" s="31" t="s">
        <v>141</v>
      </c>
      <c r="G131" s="28">
        <v>43</v>
      </c>
      <c r="H131" s="19">
        <v>1.0439970171513795</v>
      </c>
      <c r="I131" s="7" t="s">
        <v>98</v>
      </c>
      <c r="J131" s="31" t="s">
        <v>148</v>
      </c>
      <c r="K131" s="28">
        <v>70</v>
      </c>
      <c r="L131" s="19">
        <v>1.0439970171513795</v>
      </c>
    </row>
    <row r="132" spans="1:12" ht="12.75">
      <c r="A132" s="7" t="s">
        <v>99</v>
      </c>
      <c r="B132" s="28" t="s">
        <v>148</v>
      </c>
      <c r="C132" s="28">
        <v>114</v>
      </c>
      <c r="D132" s="19">
        <v>1.0439970171513795</v>
      </c>
      <c r="E132" s="7" t="s">
        <v>99</v>
      </c>
      <c r="F132" s="31" t="s">
        <v>141</v>
      </c>
      <c r="G132" s="28">
        <v>50</v>
      </c>
      <c r="H132" s="19">
        <v>1.0439970171513795</v>
      </c>
      <c r="I132" s="7" t="s">
        <v>99</v>
      </c>
      <c r="J132" s="31" t="s">
        <v>148</v>
      </c>
      <c r="K132" s="28">
        <v>73</v>
      </c>
      <c r="L132" s="19">
        <v>1.0439970171513795</v>
      </c>
    </row>
    <row r="133" spans="1:12" ht="13.5" thickBot="1">
      <c r="A133" s="9" t="s">
        <v>100</v>
      </c>
      <c r="B133" s="29" t="s">
        <v>148</v>
      </c>
      <c r="C133" s="29">
        <v>120</v>
      </c>
      <c r="D133" s="20">
        <v>1.0439970171513795</v>
      </c>
      <c r="E133" s="9" t="s">
        <v>100</v>
      </c>
      <c r="F133" s="14" t="s">
        <v>141</v>
      </c>
      <c r="G133" s="29">
        <v>56</v>
      </c>
      <c r="H133" s="20">
        <v>1.0439970171513795</v>
      </c>
      <c r="I133" s="9" t="s">
        <v>100</v>
      </c>
      <c r="J133" s="14" t="s">
        <v>148</v>
      </c>
      <c r="K133" s="29">
        <v>74</v>
      </c>
      <c r="L133" s="20">
        <v>1.0439970171513795</v>
      </c>
    </row>
    <row r="135" ht="13.5" thickBot="1"/>
    <row r="136" spans="1:12" ht="13.5" thickBot="1">
      <c r="A136" s="21" t="s">
        <v>41</v>
      </c>
      <c r="B136" s="32"/>
      <c r="C136" s="32"/>
      <c r="D136" s="16" t="s">
        <v>88</v>
      </c>
      <c r="E136" s="21" t="s">
        <v>42</v>
      </c>
      <c r="F136" s="15"/>
      <c r="G136" s="32"/>
      <c r="H136" s="16" t="s">
        <v>88</v>
      </c>
      <c r="I136" s="21" t="s">
        <v>45</v>
      </c>
      <c r="J136" s="15"/>
      <c r="K136" s="32"/>
      <c r="L136" s="16" t="s">
        <v>88</v>
      </c>
    </row>
    <row r="137" spans="1:12" ht="13.5" thickTop="1">
      <c r="A137" s="7" t="s">
        <v>89</v>
      </c>
      <c r="B137" s="30" t="s">
        <v>141</v>
      </c>
      <c r="C137" s="28">
        <v>127</v>
      </c>
      <c r="D137" s="19">
        <v>1.0439970171513795</v>
      </c>
      <c r="E137" s="7" t="s">
        <v>89</v>
      </c>
      <c r="F137" s="31" t="s">
        <v>147</v>
      </c>
      <c r="G137" s="28">
        <v>6</v>
      </c>
      <c r="H137" s="19">
        <v>1.0439970171513795</v>
      </c>
      <c r="I137" s="7" t="s">
        <v>89</v>
      </c>
      <c r="J137" s="31" t="s">
        <v>148</v>
      </c>
      <c r="K137" s="28">
        <v>165</v>
      </c>
      <c r="L137" s="19">
        <v>1.0439970171513795</v>
      </c>
    </row>
    <row r="138" spans="1:12" ht="12.75">
      <c r="A138" s="7" t="s">
        <v>90</v>
      </c>
      <c r="B138" s="30" t="s">
        <v>141</v>
      </c>
      <c r="C138" s="28">
        <v>140</v>
      </c>
      <c r="D138" s="19">
        <v>1.0439970171513795</v>
      </c>
      <c r="E138" s="7" t="s">
        <v>90</v>
      </c>
      <c r="F138" s="31" t="s">
        <v>147</v>
      </c>
      <c r="G138" s="28">
        <v>11</v>
      </c>
      <c r="H138" s="19">
        <v>1.0439970171513795</v>
      </c>
      <c r="I138" s="7" t="s">
        <v>90</v>
      </c>
      <c r="J138" s="31" t="s">
        <v>148</v>
      </c>
      <c r="K138" s="28">
        <v>177</v>
      </c>
      <c r="L138" s="19">
        <v>1.0439970171513795</v>
      </c>
    </row>
    <row r="139" spans="1:12" ht="12.75">
      <c r="A139" s="7" t="s">
        <v>91</v>
      </c>
      <c r="B139" s="30" t="s">
        <v>141</v>
      </c>
      <c r="C139" s="28">
        <v>142</v>
      </c>
      <c r="D139" s="19">
        <v>1.0439970171513795</v>
      </c>
      <c r="E139" s="7" t="s">
        <v>91</v>
      </c>
      <c r="F139" s="31" t="s">
        <v>147</v>
      </c>
      <c r="G139" s="28">
        <v>15</v>
      </c>
      <c r="H139" s="19">
        <v>1.0439970171513795</v>
      </c>
      <c r="I139" s="7" t="s">
        <v>91</v>
      </c>
      <c r="J139" s="31" t="s">
        <v>148</v>
      </c>
      <c r="K139" s="28">
        <v>182</v>
      </c>
      <c r="L139" s="19">
        <v>1.0439970171513795</v>
      </c>
    </row>
    <row r="140" spans="1:12" ht="12.75">
      <c r="A140" s="7" t="s">
        <v>92</v>
      </c>
      <c r="B140" s="30" t="s">
        <v>141</v>
      </c>
      <c r="C140" s="28">
        <v>148</v>
      </c>
      <c r="D140" s="19">
        <v>1.0439970171513795</v>
      </c>
      <c r="E140" s="7" t="s">
        <v>92</v>
      </c>
      <c r="F140" s="31" t="s">
        <v>147</v>
      </c>
      <c r="G140" s="28">
        <v>17</v>
      </c>
      <c r="H140" s="19">
        <v>1.0439970171513795</v>
      </c>
      <c r="I140" s="7" t="s">
        <v>92</v>
      </c>
      <c r="J140" s="31" t="s">
        <v>148</v>
      </c>
      <c r="K140" s="28">
        <v>185</v>
      </c>
      <c r="L140" s="19">
        <v>1.0439970171513795</v>
      </c>
    </row>
    <row r="141" spans="1:12" ht="12.75">
      <c r="A141" s="7" t="s">
        <v>93</v>
      </c>
      <c r="B141" s="30" t="s">
        <v>141</v>
      </c>
      <c r="C141" s="28">
        <v>156</v>
      </c>
      <c r="D141" s="19">
        <v>1.0439970171513795</v>
      </c>
      <c r="E141" s="7" t="s">
        <v>93</v>
      </c>
      <c r="F141" s="31" t="s">
        <v>147</v>
      </c>
      <c r="G141" s="28">
        <v>21</v>
      </c>
      <c r="H141" s="19">
        <v>1.0439970171513795</v>
      </c>
      <c r="I141" s="7" t="s">
        <v>93</v>
      </c>
      <c r="J141" s="31" t="s">
        <v>148</v>
      </c>
      <c r="K141" s="28">
        <v>191</v>
      </c>
      <c r="L141" s="19">
        <v>1.0439970171513795</v>
      </c>
    </row>
    <row r="142" spans="1:12" ht="12.75">
      <c r="A142" s="7" t="s">
        <v>94</v>
      </c>
      <c r="B142" s="30" t="s">
        <v>141</v>
      </c>
      <c r="C142" s="28">
        <v>164</v>
      </c>
      <c r="D142" s="19">
        <v>1.0439970171513795</v>
      </c>
      <c r="E142" s="7" t="s">
        <v>94</v>
      </c>
      <c r="F142" s="31" t="s">
        <v>147</v>
      </c>
      <c r="G142" s="28">
        <v>25</v>
      </c>
      <c r="H142" s="19">
        <v>1.0439970171513795</v>
      </c>
      <c r="I142" s="7" t="s">
        <v>94</v>
      </c>
      <c r="J142" s="31" t="s">
        <v>148</v>
      </c>
      <c r="K142" s="28">
        <v>192</v>
      </c>
      <c r="L142" s="19">
        <v>1.0439970171513795</v>
      </c>
    </row>
    <row r="143" spans="1:12" ht="12.75">
      <c r="A143" s="7" t="s">
        <v>95</v>
      </c>
      <c r="B143" s="30" t="s">
        <v>141</v>
      </c>
      <c r="C143" s="28">
        <v>171</v>
      </c>
      <c r="D143" s="19">
        <v>1.0439970171513795</v>
      </c>
      <c r="E143" s="7" t="s">
        <v>95</v>
      </c>
      <c r="F143" s="31" t="s">
        <v>147</v>
      </c>
      <c r="G143" s="28">
        <v>27</v>
      </c>
      <c r="H143" s="19">
        <v>1.0439970171513795</v>
      </c>
      <c r="I143" s="7" t="s">
        <v>95</v>
      </c>
      <c r="J143" s="31" t="s">
        <v>148</v>
      </c>
      <c r="K143" s="28">
        <v>194</v>
      </c>
      <c r="L143" s="19">
        <v>1.0439970171513795</v>
      </c>
    </row>
    <row r="144" spans="1:12" ht="12.75">
      <c r="A144" s="7" t="s">
        <v>96</v>
      </c>
      <c r="B144" s="30" t="s">
        <v>141</v>
      </c>
      <c r="C144" s="28">
        <v>173</v>
      </c>
      <c r="D144" s="19">
        <v>1.0439970171513795</v>
      </c>
      <c r="E144" s="7" t="s">
        <v>96</v>
      </c>
      <c r="F144" s="31" t="s">
        <v>73</v>
      </c>
      <c r="G144" s="28">
        <v>251</v>
      </c>
      <c r="H144" s="19">
        <v>1.0439970171513795</v>
      </c>
      <c r="I144" s="7" t="s">
        <v>96</v>
      </c>
      <c r="J144" s="31" t="s">
        <v>148</v>
      </c>
      <c r="K144" s="28">
        <v>195</v>
      </c>
      <c r="L144" s="19">
        <v>1.0439970171513795</v>
      </c>
    </row>
    <row r="145" spans="1:12" ht="12.75">
      <c r="A145" s="7" t="s">
        <v>97</v>
      </c>
      <c r="B145" s="30" t="s">
        <v>141</v>
      </c>
      <c r="C145" s="28">
        <v>177</v>
      </c>
      <c r="D145" s="19">
        <v>1.0439970171513795</v>
      </c>
      <c r="E145" s="7" t="s">
        <v>97</v>
      </c>
      <c r="F145" s="31" t="s">
        <v>147</v>
      </c>
      <c r="G145" s="28">
        <v>32</v>
      </c>
      <c r="H145" s="19">
        <v>1.0439970171513795</v>
      </c>
      <c r="I145" s="7" t="s">
        <v>97</v>
      </c>
      <c r="J145" s="31" t="s">
        <v>148</v>
      </c>
      <c r="K145" s="28">
        <v>201</v>
      </c>
      <c r="L145" s="19">
        <v>1.0439970171513795</v>
      </c>
    </row>
    <row r="146" spans="1:12" ht="12.75">
      <c r="A146" s="7" t="s">
        <v>98</v>
      </c>
      <c r="B146" s="30" t="s">
        <v>73</v>
      </c>
      <c r="C146" s="28">
        <v>253</v>
      </c>
      <c r="D146" s="19">
        <v>1.0439970171513795</v>
      </c>
      <c r="E146" s="7" t="s">
        <v>98</v>
      </c>
      <c r="F146" s="31" t="s">
        <v>147</v>
      </c>
      <c r="G146" s="28">
        <v>41</v>
      </c>
      <c r="H146" s="19">
        <v>1.0439970171513795</v>
      </c>
      <c r="I146" s="7" t="s">
        <v>98</v>
      </c>
      <c r="J146" s="31" t="s">
        <v>148</v>
      </c>
      <c r="K146" s="28">
        <v>203</v>
      </c>
      <c r="L146" s="19">
        <v>1.0439970171513795</v>
      </c>
    </row>
    <row r="147" spans="1:12" ht="12.75">
      <c r="A147" s="7" t="s">
        <v>99</v>
      </c>
      <c r="B147" s="30" t="s">
        <v>141</v>
      </c>
      <c r="C147" s="28">
        <v>191</v>
      </c>
      <c r="D147" s="19">
        <v>1.0439970171513795</v>
      </c>
      <c r="E147" s="7" t="s">
        <v>99</v>
      </c>
      <c r="F147" s="31" t="s">
        <v>147</v>
      </c>
      <c r="G147" s="28">
        <v>42</v>
      </c>
      <c r="H147" s="19">
        <v>1.0439970171513795</v>
      </c>
      <c r="I147" s="7" t="s">
        <v>99</v>
      </c>
      <c r="J147" s="31" t="s">
        <v>148</v>
      </c>
      <c r="K147" s="28">
        <v>204</v>
      </c>
      <c r="L147" s="19">
        <v>1.0439970171513795</v>
      </c>
    </row>
    <row r="148" spans="1:12" ht="13.5" thickBot="1">
      <c r="A148" s="9" t="s">
        <v>100</v>
      </c>
      <c r="B148" s="29" t="s">
        <v>141</v>
      </c>
      <c r="C148" s="29">
        <v>194</v>
      </c>
      <c r="D148" s="20">
        <v>1.0439970171513795</v>
      </c>
      <c r="E148" s="9" t="s">
        <v>100</v>
      </c>
      <c r="F148" s="14" t="s">
        <v>147</v>
      </c>
      <c r="G148" s="29">
        <v>44</v>
      </c>
      <c r="H148" s="20">
        <v>1.0439970171513795</v>
      </c>
      <c r="I148" s="9" t="s">
        <v>100</v>
      </c>
      <c r="J148" s="14" t="s">
        <v>148</v>
      </c>
      <c r="K148" s="29">
        <v>205</v>
      </c>
      <c r="L148" s="20">
        <v>1.0439970171513795</v>
      </c>
    </row>
    <row r="150" ht="13.5" thickBot="1"/>
    <row r="151" spans="1:12" ht="13.5" thickBot="1">
      <c r="A151" s="21" t="s">
        <v>46</v>
      </c>
      <c r="B151" s="32"/>
      <c r="C151" s="32"/>
      <c r="D151" s="16" t="s">
        <v>88</v>
      </c>
      <c r="E151" s="21" t="s">
        <v>47</v>
      </c>
      <c r="F151" s="15"/>
      <c r="G151" s="32"/>
      <c r="H151" s="16" t="s">
        <v>88</v>
      </c>
      <c r="I151" s="21" t="s">
        <v>48</v>
      </c>
      <c r="J151" s="15"/>
      <c r="K151" s="32"/>
      <c r="L151" s="16" t="s">
        <v>88</v>
      </c>
    </row>
    <row r="152" spans="1:12" ht="13.5" thickTop="1">
      <c r="A152" s="7" t="s">
        <v>89</v>
      </c>
      <c r="B152" s="28" t="s">
        <v>148</v>
      </c>
      <c r="C152" s="28">
        <v>123</v>
      </c>
      <c r="D152" s="19">
        <v>1.0439970171513795</v>
      </c>
      <c r="E152" s="7" t="s">
        <v>89</v>
      </c>
      <c r="F152" s="31" t="s">
        <v>149</v>
      </c>
      <c r="G152" s="28">
        <v>207</v>
      </c>
      <c r="H152" s="19">
        <v>1.0439970171513795</v>
      </c>
      <c r="I152" s="7" t="s">
        <v>89</v>
      </c>
      <c r="J152" s="13" t="s">
        <v>151</v>
      </c>
      <c r="K152" s="28">
        <v>243</v>
      </c>
      <c r="L152" s="19">
        <v>1.0439970171513795</v>
      </c>
    </row>
    <row r="153" spans="1:12" ht="12.75">
      <c r="A153" s="7" t="s">
        <v>90</v>
      </c>
      <c r="B153" s="28" t="s">
        <v>148</v>
      </c>
      <c r="C153" s="28">
        <v>127</v>
      </c>
      <c r="D153" s="19">
        <v>1.0439970171513795</v>
      </c>
      <c r="E153" s="7" t="s">
        <v>90</v>
      </c>
      <c r="F153" s="31" t="s">
        <v>149</v>
      </c>
      <c r="G153" s="28">
        <v>209</v>
      </c>
      <c r="H153" s="19">
        <v>1.0439970171513795</v>
      </c>
      <c r="I153" s="7" t="s">
        <v>90</v>
      </c>
      <c r="J153" s="13" t="s">
        <v>151</v>
      </c>
      <c r="K153" s="28">
        <v>244</v>
      </c>
      <c r="L153" s="19">
        <v>1.0439970171513795</v>
      </c>
    </row>
    <row r="154" spans="1:12" ht="12.75">
      <c r="A154" s="7" t="s">
        <v>91</v>
      </c>
      <c r="B154" s="28" t="s">
        <v>148</v>
      </c>
      <c r="C154" s="28">
        <v>128</v>
      </c>
      <c r="D154" s="19">
        <v>1.0439970171513795</v>
      </c>
      <c r="E154" s="7" t="s">
        <v>91</v>
      </c>
      <c r="F154" s="31" t="s">
        <v>149</v>
      </c>
      <c r="G154" s="28">
        <v>223</v>
      </c>
      <c r="H154" s="19">
        <v>1.0439970171513795</v>
      </c>
      <c r="I154" s="7" t="s">
        <v>91</v>
      </c>
      <c r="J154" s="13" t="s">
        <v>151</v>
      </c>
      <c r="K154" s="28">
        <v>245</v>
      </c>
      <c r="L154" s="19">
        <v>1.0439970171513795</v>
      </c>
    </row>
    <row r="155" spans="1:12" ht="12.75">
      <c r="A155" s="7" t="s">
        <v>92</v>
      </c>
      <c r="B155" s="28" t="s">
        <v>148</v>
      </c>
      <c r="C155" s="28">
        <v>134</v>
      </c>
      <c r="D155" s="19">
        <v>1.0439970171513795</v>
      </c>
      <c r="E155" s="7" t="s">
        <v>92</v>
      </c>
      <c r="F155" s="31" t="s">
        <v>149</v>
      </c>
      <c r="G155" s="28">
        <v>232</v>
      </c>
      <c r="H155" s="19">
        <v>1.0439970171513795</v>
      </c>
      <c r="I155" s="7" t="s">
        <v>92</v>
      </c>
      <c r="J155" s="13" t="s">
        <v>151</v>
      </c>
      <c r="K155" s="28">
        <v>246</v>
      </c>
      <c r="L155" s="19">
        <v>1.0439970171513795</v>
      </c>
    </row>
    <row r="156" spans="1:12" ht="12.75">
      <c r="A156" s="7" t="s">
        <v>93</v>
      </c>
      <c r="B156" s="28" t="s">
        <v>148</v>
      </c>
      <c r="C156" s="28">
        <v>136</v>
      </c>
      <c r="D156" s="19">
        <v>1.0439970171513795</v>
      </c>
      <c r="E156" s="7" t="s">
        <v>93</v>
      </c>
      <c r="F156" s="31" t="s">
        <v>149</v>
      </c>
      <c r="G156" s="28">
        <v>236</v>
      </c>
      <c r="H156" s="19">
        <v>1.0439970171513795</v>
      </c>
      <c r="I156" s="7" t="s">
        <v>93</v>
      </c>
      <c r="J156" s="13" t="s">
        <v>151</v>
      </c>
      <c r="K156" s="28">
        <v>247</v>
      </c>
      <c r="L156" s="19">
        <v>1.0439970171513795</v>
      </c>
    </row>
    <row r="157" spans="1:12" ht="12.75">
      <c r="A157" s="7" t="s">
        <v>94</v>
      </c>
      <c r="B157" s="28" t="s">
        <v>148</v>
      </c>
      <c r="C157" s="28">
        <v>140</v>
      </c>
      <c r="D157" s="19">
        <v>1.0439970171513795</v>
      </c>
      <c r="E157" s="7" t="s">
        <v>94</v>
      </c>
      <c r="F157" s="31" t="s">
        <v>149</v>
      </c>
      <c r="G157" s="28">
        <v>237</v>
      </c>
      <c r="H157" s="19">
        <v>1.0439970171513795</v>
      </c>
      <c r="I157" s="7" t="s">
        <v>94</v>
      </c>
      <c r="J157" s="13" t="s">
        <v>151</v>
      </c>
      <c r="K157" s="28">
        <v>250</v>
      </c>
      <c r="L157" s="19">
        <v>1.0439970171513795</v>
      </c>
    </row>
    <row r="158" spans="1:12" ht="12.75">
      <c r="A158" s="7" t="s">
        <v>95</v>
      </c>
      <c r="B158" s="28" t="s">
        <v>148</v>
      </c>
      <c r="C158" s="28">
        <v>144</v>
      </c>
      <c r="D158" s="19">
        <v>1.0439970171513795</v>
      </c>
      <c r="E158" s="7" t="s">
        <v>95</v>
      </c>
      <c r="F158" s="31" t="s">
        <v>149</v>
      </c>
      <c r="G158" s="28">
        <v>240</v>
      </c>
      <c r="H158" s="19">
        <v>1.0439970171513795</v>
      </c>
      <c r="I158" s="7" t="s">
        <v>95</v>
      </c>
      <c r="J158" s="13" t="s">
        <v>151</v>
      </c>
      <c r="K158" s="28">
        <v>251</v>
      </c>
      <c r="L158" s="19">
        <v>1.0439970171513795</v>
      </c>
    </row>
    <row r="159" spans="1:12" ht="12.75">
      <c r="A159" s="7" t="s">
        <v>96</v>
      </c>
      <c r="B159" s="28" t="s">
        <v>148</v>
      </c>
      <c r="C159" s="28">
        <v>146</v>
      </c>
      <c r="D159" s="19">
        <v>1.0439970171513795</v>
      </c>
      <c r="E159" s="7" t="s">
        <v>96</v>
      </c>
      <c r="F159" s="31" t="s">
        <v>149</v>
      </c>
      <c r="G159" s="28">
        <v>255</v>
      </c>
      <c r="H159" s="19">
        <v>1.0439970171513795</v>
      </c>
      <c r="I159" s="7" t="s">
        <v>96</v>
      </c>
      <c r="J159" s="13" t="s">
        <v>151</v>
      </c>
      <c r="K159" s="28">
        <v>256</v>
      </c>
      <c r="L159" s="19">
        <v>1.0439970171513795</v>
      </c>
    </row>
    <row r="160" spans="1:12" ht="12.75">
      <c r="A160" s="7" t="s">
        <v>97</v>
      </c>
      <c r="B160" s="28" t="s">
        <v>148</v>
      </c>
      <c r="C160" s="28">
        <v>160</v>
      </c>
      <c r="D160" s="19">
        <v>1.0439970171513795</v>
      </c>
      <c r="E160" s="7" t="s">
        <v>97</v>
      </c>
      <c r="F160" s="31" t="s">
        <v>150</v>
      </c>
      <c r="G160" s="28">
        <v>204</v>
      </c>
      <c r="H160" s="19">
        <v>1.0439970171513795</v>
      </c>
      <c r="I160" s="7" t="s">
        <v>97</v>
      </c>
      <c r="J160" s="13" t="s">
        <v>73</v>
      </c>
      <c r="K160" s="28">
        <v>240</v>
      </c>
      <c r="L160" s="19">
        <v>1.0439970171513795</v>
      </c>
    </row>
    <row r="161" spans="1:12" ht="12.75">
      <c r="A161" s="7" t="s">
        <v>98</v>
      </c>
      <c r="B161" s="28" t="s">
        <v>148</v>
      </c>
      <c r="C161" s="28">
        <v>161</v>
      </c>
      <c r="D161" s="19">
        <v>1.0439970171513795</v>
      </c>
      <c r="E161" s="7" t="s">
        <v>98</v>
      </c>
      <c r="F161" s="31" t="s">
        <v>149</v>
      </c>
      <c r="G161" s="28">
        <v>207</v>
      </c>
      <c r="H161" s="19">
        <v>1.0439970171513795</v>
      </c>
      <c r="I161" s="7" t="s">
        <v>98</v>
      </c>
      <c r="J161" s="13" t="s">
        <v>73</v>
      </c>
      <c r="K161" s="28">
        <v>242</v>
      </c>
      <c r="L161" s="19">
        <v>1.0439970171513795</v>
      </c>
    </row>
    <row r="162" spans="1:12" ht="12.75">
      <c r="A162" s="7" t="s">
        <v>99</v>
      </c>
      <c r="B162" s="28" t="s">
        <v>148</v>
      </c>
      <c r="C162" s="28">
        <v>164</v>
      </c>
      <c r="D162" s="19">
        <v>1.0439970171513795</v>
      </c>
      <c r="E162" s="7" t="s">
        <v>99</v>
      </c>
      <c r="F162" s="31" t="s">
        <v>149</v>
      </c>
      <c r="G162" s="28">
        <v>210</v>
      </c>
      <c r="H162" s="19">
        <v>1.0439970171513795</v>
      </c>
      <c r="I162" s="7" t="s">
        <v>99</v>
      </c>
      <c r="J162" s="13" t="s">
        <v>73</v>
      </c>
      <c r="K162" s="30">
        <v>246</v>
      </c>
      <c r="L162" s="19">
        <v>1.0439970171513795</v>
      </c>
    </row>
    <row r="163" spans="1:12" ht="13.5" thickBot="1">
      <c r="A163" s="9" t="s">
        <v>100</v>
      </c>
      <c r="B163" s="29" t="s">
        <v>149</v>
      </c>
      <c r="C163" s="29">
        <v>228</v>
      </c>
      <c r="D163" s="20">
        <v>1.0439970171513795</v>
      </c>
      <c r="E163" s="9" t="s">
        <v>100</v>
      </c>
      <c r="F163" s="14" t="s">
        <v>149</v>
      </c>
      <c r="G163" s="29">
        <v>212</v>
      </c>
      <c r="H163" s="20">
        <v>1.0439970171513795</v>
      </c>
      <c r="I163" s="9" t="s">
        <v>100</v>
      </c>
      <c r="J163" s="14" t="s">
        <v>73</v>
      </c>
      <c r="K163" s="29">
        <v>256</v>
      </c>
      <c r="L163" s="20">
        <v>1.0439970171513795</v>
      </c>
    </row>
    <row r="165" ht="13.5" thickBot="1"/>
    <row r="166" spans="1:12" ht="13.5" thickBot="1">
      <c r="A166" s="21" t="s">
        <v>49</v>
      </c>
      <c r="B166" s="32"/>
      <c r="C166" s="32"/>
      <c r="D166" s="16" t="s">
        <v>88</v>
      </c>
      <c r="E166" s="21" t="s">
        <v>50</v>
      </c>
      <c r="F166" s="15"/>
      <c r="G166" s="32"/>
      <c r="H166" s="16" t="s">
        <v>88</v>
      </c>
      <c r="I166" s="21" t="s">
        <v>51</v>
      </c>
      <c r="J166" s="15"/>
      <c r="K166" s="32"/>
      <c r="L166" s="16" t="s">
        <v>88</v>
      </c>
    </row>
    <row r="167" spans="1:12" ht="13.5" thickTop="1">
      <c r="A167" s="7" t="s">
        <v>89</v>
      </c>
      <c r="B167" s="30" t="s">
        <v>157</v>
      </c>
      <c r="C167" s="30">
        <v>23</v>
      </c>
      <c r="D167" s="19">
        <v>1.0038240917782026</v>
      </c>
      <c r="E167" s="7" t="s">
        <v>89</v>
      </c>
      <c r="F167" s="30" t="s">
        <v>157</v>
      </c>
      <c r="G167" s="28">
        <v>96</v>
      </c>
      <c r="H167" s="19">
        <v>1.0038240917782026</v>
      </c>
      <c r="I167" s="7" t="s">
        <v>89</v>
      </c>
      <c r="J167" s="30" t="s">
        <v>158</v>
      </c>
      <c r="K167" s="30">
        <v>11</v>
      </c>
      <c r="L167" s="19">
        <v>1.0038240917782026</v>
      </c>
    </row>
    <row r="168" spans="1:12" ht="12.75">
      <c r="A168" s="7" t="s">
        <v>90</v>
      </c>
      <c r="B168" s="30" t="s">
        <v>157</v>
      </c>
      <c r="C168" s="30">
        <v>28</v>
      </c>
      <c r="D168" s="19">
        <v>1.0038240917782026</v>
      </c>
      <c r="E168" s="7" t="s">
        <v>90</v>
      </c>
      <c r="F168" s="30" t="s">
        <v>157</v>
      </c>
      <c r="G168" s="28">
        <v>103</v>
      </c>
      <c r="H168" s="19">
        <v>1.0038240917782026</v>
      </c>
      <c r="I168" s="7" t="s">
        <v>90</v>
      </c>
      <c r="J168" s="30" t="s">
        <v>158</v>
      </c>
      <c r="K168" s="30">
        <v>18</v>
      </c>
      <c r="L168" s="19">
        <v>1.0038240917782026</v>
      </c>
    </row>
    <row r="169" spans="1:12" ht="12.75">
      <c r="A169" s="7" t="s">
        <v>91</v>
      </c>
      <c r="B169" s="30" t="s">
        <v>157</v>
      </c>
      <c r="C169" s="30">
        <v>30</v>
      </c>
      <c r="D169" s="19">
        <v>1.0038240917782026</v>
      </c>
      <c r="E169" s="7" t="s">
        <v>91</v>
      </c>
      <c r="F169" s="30" t="s">
        <v>157</v>
      </c>
      <c r="G169" s="28">
        <v>107</v>
      </c>
      <c r="H169" s="19">
        <v>1.0038240917782026</v>
      </c>
      <c r="I169" s="7" t="s">
        <v>91</v>
      </c>
      <c r="J169" s="30" t="s">
        <v>158</v>
      </c>
      <c r="K169" s="30">
        <v>38</v>
      </c>
      <c r="L169" s="19">
        <v>1.0038240917782026</v>
      </c>
    </row>
    <row r="170" spans="1:12" ht="12.75">
      <c r="A170" s="7" t="s">
        <v>92</v>
      </c>
      <c r="B170" s="30" t="s">
        <v>157</v>
      </c>
      <c r="C170" s="30">
        <v>40</v>
      </c>
      <c r="D170" s="19">
        <v>1.0038240917782026</v>
      </c>
      <c r="E170" s="7" t="s">
        <v>92</v>
      </c>
      <c r="F170" s="30" t="s">
        <v>157</v>
      </c>
      <c r="G170" s="28">
        <v>118</v>
      </c>
      <c r="H170" s="19">
        <v>1.0038240917782026</v>
      </c>
      <c r="I170" s="7" t="s">
        <v>92</v>
      </c>
      <c r="J170" s="30" t="s">
        <v>158</v>
      </c>
      <c r="K170" s="30">
        <v>40</v>
      </c>
      <c r="L170" s="19">
        <v>1.0038240917782026</v>
      </c>
    </row>
    <row r="171" spans="1:12" ht="12.75">
      <c r="A171" s="7" t="s">
        <v>93</v>
      </c>
      <c r="B171" s="30" t="s">
        <v>157</v>
      </c>
      <c r="C171" s="30">
        <v>41</v>
      </c>
      <c r="D171" s="19">
        <v>1.0038240917782026</v>
      </c>
      <c r="E171" s="7" t="s">
        <v>93</v>
      </c>
      <c r="F171" s="30" t="s">
        <v>157</v>
      </c>
      <c r="G171" s="28">
        <v>120</v>
      </c>
      <c r="H171" s="19">
        <v>1.0038240917782026</v>
      </c>
      <c r="I171" s="7" t="s">
        <v>93</v>
      </c>
      <c r="J171" s="30" t="s">
        <v>158</v>
      </c>
      <c r="K171" s="30">
        <v>41</v>
      </c>
      <c r="L171" s="19">
        <v>1.0038240917782026</v>
      </c>
    </row>
    <row r="172" spans="1:12" ht="12.75">
      <c r="A172" s="7" t="s">
        <v>94</v>
      </c>
      <c r="B172" s="30" t="s">
        <v>157</v>
      </c>
      <c r="C172" s="30">
        <v>54</v>
      </c>
      <c r="D172" s="19">
        <v>1.0038240917782026</v>
      </c>
      <c r="E172" s="7" t="s">
        <v>94</v>
      </c>
      <c r="F172" s="30" t="s">
        <v>157</v>
      </c>
      <c r="G172" s="28">
        <v>134</v>
      </c>
      <c r="H172" s="19">
        <v>1.0038240917782026</v>
      </c>
      <c r="I172" s="7" t="s">
        <v>94</v>
      </c>
      <c r="J172" s="30" t="s">
        <v>158</v>
      </c>
      <c r="K172" s="30">
        <v>43</v>
      </c>
      <c r="L172" s="19">
        <v>1.0038240917782026</v>
      </c>
    </row>
    <row r="173" spans="1:12" ht="12.75">
      <c r="A173" s="7" t="s">
        <v>95</v>
      </c>
      <c r="B173" s="30" t="s">
        <v>157</v>
      </c>
      <c r="C173" s="30">
        <v>58</v>
      </c>
      <c r="D173" s="19">
        <v>1.0038240917782026</v>
      </c>
      <c r="E173" s="7" t="s">
        <v>95</v>
      </c>
      <c r="F173" s="30" t="s">
        <v>157</v>
      </c>
      <c r="G173" s="28">
        <v>139</v>
      </c>
      <c r="H173" s="19">
        <v>1.0038240917782026</v>
      </c>
      <c r="I173" s="7" t="s">
        <v>95</v>
      </c>
      <c r="J173" s="30" t="s">
        <v>158</v>
      </c>
      <c r="K173" s="30">
        <v>63</v>
      </c>
      <c r="L173" s="19">
        <v>1.0038240917782026</v>
      </c>
    </row>
    <row r="174" spans="1:12" ht="12.75">
      <c r="A174" s="7" t="s">
        <v>96</v>
      </c>
      <c r="B174" s="30" t="s">
        <v>157</v>
      </c>
      <c r="C174" s="30">
        <v>59</v>
      </c>
      <c r="D174" s="19">
        <v>1.0038240917782026</v>
      </c>
      <c r="E174" s="7" t="s">
        <v>96</v>
      </c>
      <c r="F174" s="30" t="s">
        <v>157</v>
      </c>
      <c r="G174" s="28">
        <v>141</v>
      </c>
      <c r="H174" s="19">
        <v>1.0038240917782026</v>
      </c>
      <c r="I174" s="7" t="s">
        <v>96</v>
      </c>
      <c r="J174" s="30" t="s">
        <v>158</v>
      </c>
      <c r="K174" s="30">
        <v>67</v>
      </c>
      <c r="L174" s="19">
        <v>1.0038240917782026</v>
      </c>
    </row>
    <row r="175" spans="1:12" ht="12.75">
      <c r="A175" s="7" t="s">
        <v>97</v>
      </c>
      <c r="B175" s="30" t="s">
        <v>157</v>
      </c>
      <c r="C175" s="30">
        <v>67</v>
      </c>
      <c r="D175" s="19">
        <v>1.0038240917782026</v>
      </c>
      <c r="E175" s="7" t="s">
        <v>97</v>
      </c>
      <c r="F175" s="30" t="s">
        <v>157</v>
      </c>
      <c r="G175" s="28">
        <v>159</v>
      </c>
      <c r="H175" s="19">
        <v>1.0038240917782026</v>
      </c>
      <c r="I175" s="7" t="s">
        <v>97</v>
      </c>
      <c r="J175" s="30" t="s">
        <v>158</v>
      </c>
      <c r="K175" s="30">
        <v>80</v>
      </c>
      <c r="L175" s="19">
        <v>1.0038240917782026</v>
      </c>
    </row>
    <row r="176" spans="1:12" ht="12.75">
      <c r="A176" s="7" t="s">
        <v>98</v>
      </c>
      <c r="B176" s="30" t="s">
        <v>157</v>
      </c>
      <c r="C176" s="30">
        <v>68</v>
      </c>
      <c r="D176" s="19">
        <v>1.0038240917782026</v>
      </c>
      <c r="E176" s="7" t="s">
        <v>98</v>
      </c>
      <c r="F176" s="30" t="s">
        <v>157</v>
      </c>
      <c r="G176" s="28">
        <v>169</v>
      </c>
      <c r="H176" s="19">
        <v>1.0038240917782026</v>
      </c>
      <c r="I176" s="7" t="s">
        <v>98</v>
      </c>
      <c r="J176" s="30" t="s">
        <v>158</v>
      </c>
      <c r="K176" s="30">
        <v>95</v>
      </c>
      <c r="L176" s="19">
        <v>1.0038240917782026</v>
      </c>
    </row>
    <row r="177" spans="1:12" ht="12.75">
      <c r="A177" s="7" t="s">
        <v>99</v>
      </c>
      <c r="B177" s="30" t="s">
        <v>157</v>
      </c>
      <c r="C177" s="30">
        <v>71</v>
      </c>
      <c r="D177" s="19">
        <v>1.0038240917782026</v>
      </c>
      <c r="E177" s="7" t="s">
        <v>99</v>
      </c>
      <c r="F177" s="30" t="s">
        <v>157</v>
      </c>
      <c r="G177" s="28">
        <v>173</v>
      </c>
      <c r="H177" s="19">
        <v>1.0038240917782026</v>
      </c>
      <c r="I177" s="7" t="s">
        <v>99</v>
      </c>
      <c r="J177" s="30" t="s">
        <v>158</v>
      </c>
      <c r="K177" s="30">
        <v>104</v>
      </c>
      <c r="L177" s="19">
        <v>1.0038240917782026</v>
      </c>
    </row>
    <row r="178" spans="1:12" ht="13.5" thickBot="1">
      <c r="A178" s="9" t="s">
        <v>100</v>
      </c>
      <c r="B178" s="29" t="s">
        <v>157</v>
      </c>
      <c r="C178" s="29">
        <v>95</v>
      </c>
      <c r="D178" s="20">
        <v>1.0038240917782026</v>
      </c>
      <c r="E178" s="9" t="s">
        <v>100</v>
      </c>
      <c r="F178" s="29" t="s">
        <v>157</v>
      </c>
      <c r="G178" s="29">
        <v>176</v>
      </c>
      <c r="H178" s="20">
        <v>1.0038240917782026</v>
      </c>
      <c r="I178" s="9" t="s">
        <v>100</v>
      </c>
      <c r="J178" s="29" t="s">
        <v>158</v>
      </c>
      <c r="K178" s="29">
        <v>126</v>
      </c>
      <c r="L178" s="20">
        <v>1.0038240917782026</v>
      </c>
    </row>
    <row r="180" ht="13.5" thickBot="1"/>
    <row r="181" spans="1:12" ht="13.5" thickBot="1">
      <c r="A181" s="21" t="s">
        <v>52</v>
      </c>
      <c r="B181" s="34"/>
      <c r="C181" s="32"/>
      <c r="D181" s="16" t="s">
        <v>88</v>
      </c>
      <c r="E181" s="21" t="s">
        <v>53</v>
      </c>
      <c r="F181" s="15"/>
      <c r="G181" s="32"/>
      <c r="H181" s="16" t="s">
        <v>88</v>
      </c>
      <c r="I181" s="21" t="s">
        <v>54</v>
      </c>
      <c r="J181" s="15"/>
      <c r="K181" s="32"/>
      <c r="L181" s="16" t="s">
        <v>88</v>
      </c>
    </row>
    <row r="182" spans="1:12" ht="13.5" thickTop="1">
      <c r="A182" s="7" t="s">
        <v>89</v>
      </c>
      <c r="B182" s="28" t="s">
        <v>158</v>
      </c>
      <c r="C182" s="30">
        <v>19</v>
      </c>
      <c r="D182" s="19">
        <v>1.0038240917782026</v>
      </c>
      <c r="E182" s="7" t="s">
        <v>89</v>
      </c>
      <c r="F182" s="13" t="s">
        <v>159</v>
      </c>
      <c r="G182" s="30">
        <v>204</v>
      </c>
      <c r="H182" s="8">
        <v>1.0038240917782026</v>
      </c>
      <c r="I182" s="7" t="s">
        <v>89</v>
      </c>
      <c r="J182" s="13" t="s">
        <v>167</v>
      </c>
      <c r="K182" s="30">
        <v>78</v>
      </c>
      <c r="L182" s="17">
        <v>1.005</v>
      </c>
    </row>
    <row r="183" spans="1:12" ht="12.75">
      <c r="A183" s="7" t="s">
        <v>90</v>
      </c>
      <c r="B183" s="28" t="s">
        <v>158</v>
      </c>
      <c r="C183" s="30">
        <v>115</v>
      </c>
      <c r="D183" s="19">
        <v>1.0038240917782026</v>
      </c>
      <c r="E183" s="7" t="s">
        <v>90</v>
      </c>
      <c r="F183" s="13" t="s">
        <v>159</v>
      </c>
      <c r="G183" s="30">
        <v>205</v>
      </c>
      <c r="H183" s="8">
        <v>1.0038240917782026</v>
      </c>
      <c r="I183" s="7" t="s">
        <v>90</v>
      </c>
      <c r="J183" s="13" t="s">
        <v>167</v>
      </c>
      <c r="K183" s="30">
        <v>81</v>
      </c>
      <c r="L183" s="17">
        <v>1.005</v>
      </c>
    </row>
    <row r="184" spans="1:12" ht="12.75">
      <c r="A184" s="7" t="s">
        <v>91</v>
      </c>
      <c r="B184" s="28" t="s">
        <v>158</v>
      </c>
      <c r="C184" s="30">
        <v>132</v>
      </c>
      <c r="D184" s="19">
        <v>1.0038240917782026</v>
      </c>
      <c r="E184" s="7" t="s">
        <v>91</v>
      </c>
      <c r="F184" s="13" t="s">
        <v>159</v>
      </c>
      <c r="G184" s="30">
        <v>210</v>
      </c>
      <c r="H184" s="8">
        <v>1.0038240917782026</v>
      </c>
      <c r="I184" s="7" t="s">
        <v>91</v>
      </c>
      <c r="J184" s="13" t="s">
        <v>167</v>
      </c>
      <c r="K184" s="30">
        <v>83</v>
      </c>
      <c r="L184" s="17">
        <v>1.005</v>
      </c>
    </row>
    <row r="185" spans="1:12" ht="12.75">
      <c r="A185" s="7" t="s">
        <v>92</v>
      </c>
      <c r="B185" s="28" t="s">
        <v>158</v>
      </c>
      <c r="C185" s="30">
        <v>134</v>
      </c>
      <c r="D185" s="19">
        <v>1.0038240917782026</v>
      </c>
      <c r="E185" s="7" t="s">
        <v>92</v>
      </c>
      <c r="F185" s="13" t="s">
        <v>159</v>
      </c>
      <c r="G185" s="30">
        <v>212</v>
      </c>
      <c r="H185" s="8">
        <v>1.0038240917782026</v>
      </c>
      <c r="I185" s="7" t="s">
        <v>92</v>
      </c>
      <c r="J185" s="13" t="s">
        <v>167</v>
      </c>
      <c r="K185" s="30">
        <v>87</v>
      </c>
      <c r="L185" s="17">
        <v>1.005</v>
      </c>
    </row>
    <row r="186" spans="1:12" ht="12.75">
      <c r="A186" s="7" t="s">
        <v>93</v>
      </c>
      <c r="B186" s="28" t="s">
        <v>158</v>
      </c>
      <c r="C186" s="30">
        <v>136</v>
      </c>
      <c r="D186" s="19">
        <v>1.0038240917782026</v>
      </c>
      <c r="E186" s="7" t="s">
        <v>93</v>
      </c>
      <c r="F186" s="13" t="s">
        <v>159</v>
      </c>
      <c r="G186" s="30">
        <v>234</v>
      </c>
      <c r="H186" s="8">
        <v>1.0038240917782026</v>
      </c>
      <c r="I186" s="7" t="s">
        <v>93</v>
      </c>
      <c r="J186" s="13" t="s">
        <v>167</v>
      </c>
      <c r="K186" s="30">
        <v>93</v>
      </c>
      <c r="L186" s="17">
        <v>1.005</v>
      </c>
    </row>
    <row r="187" spans="1:12" ht="12.75">
      <c r="A187" s="7" t="s">
        <v>94</v>
      </c>
      <c r="B187" s="28" t="s">
        <v>158</v>
      </c>
      <c r="C187" s="30">
        <v>141</v>
      </c>
      <c r="D187" s="19">
        <v>1.0038240917782026</v>
      </c>
      <c r="E187" s="7" t="s">
        <v>94</v>
      </c>
      <c r="F187" s="13" t="s">
        <v>159</v>
      </c>
      <c r="G187" s="30">
        <v>238</v>
      </c>
      <c r="H187" s="8">
        <v>1.0038240917782026</v>
      </c>
      <c r="I187" s="7" t="s">
        <v>94</v>
      </c>
      <c r="J187" s="13" t="s">
        <v>167</v>
      </c>
      <c r="K187" s="30">
        <v>95</v>
      </c>
      <c r="L187" s="17">
        <v>1.005</v>
      </c>
    </row>
    <row r="188" spans="1:12" ht="12.75">
      <c r="A188" s="7" t="s">
        <v>95</v>
      </c>
      <c r="B188" s="28" t="s">
        <v>158</v>
      </c>
      <c r="C188" s="30">
        <v>153</v>
      </c>
      <c r="D188" s="19">
        <v>1.0038240917782026</v>
      </c>
      <c r="E188" s="7" t="s">
        <v>95</v>
      </c>
      <c r="F188" s="13" t="s">
        <v>159</v>
      </c>
      <c r="G188" s="30">
        <v>256</v>
      </c>
      <c r="H188" s="8">
        <v>1.0038240917782026</v>
      </c>
      <c r="I188" s="7" t="s">
        <v>95</v>
      </c>
      <c r="J188" s="13" t="s">
        <v>167</v>
      </c>
      <c r="K188" s="30">
        <v>96</v>
      </c>
      <c r="L188" s="17">
        <v>1.005</v>
      </c>
    </row>
    <row r="189" spans="1:12" ht="12.75">
      <c r="A189" s="7" t="s">
        <v>96</v>
      </c>
      <c r="B189" s="28" t="s">
        <v>158</v>
      </c>
      <c r="C189" s="30">
        <v>159</v>
      </c>
      <c r="D189" s="19">
        <v>1.0038240917782026</v>
      </c>
      <c r="E189" s="7" t="s">
        <v>96</v>
      </c>
      <c r="F189" s="13" t="s">
        <v>157</v>
      </c>
      <c r="G189" s="30">
        <v>115</v>
      </c>
      <c r="H189" s="8">
        <v>1.0038240917782026</v>
      </c>
      <c r="I189" s="7" t="s">
        <v>96</v>
      </c>
      <c r="J189" s="13" t="s">
        <v>167</v>
      </c>
      <c r="K189" s="30">
        <v>101</v>
      </c>
      <c r="L189" s="17">
        <v>1.005</v>
      </c>
    </row>
    <row r="190" spans="1:12" ht="12.75">
      <c r="A190" s="7" t="s">
        <v>97</v>
      </c>
      <c r="B190" s="28" t="s">
        <v>158</v>
      </c>
      <c r="C190" s="30">
        <v>174</v>
      </c>
      <c r="D190" s="19">
        <v>1.0038240917782026</v>
      </c>
      <c r="E190" s="7" t="s">
        <v>97</v>
      </c>
      <c r="F190" s="13" t="s">
        <v>157</v>
      </c>
      <c r="G190" s="30">
        <v>140</v>
      </c>
      <c r="H190" s="8">
        <v>1.0038240917782026</v>
      </c>
      <c r="I190" s="7" t="s">
        <v>97</v>
      </c>
      <c r="J190" s="13" t="s">
        <v>167</v>
      </c>
      <c r="K190" s="30">
        <v>110</v>
      </c>
      <c r="L190" s="17">
        <v>1.005</v>
      </c>
    </row>
    <row r="191" spans="1:12" ht="12.75">
      <c r="A191" s="7" t="s">
        <v>98</v>
      </c>
      <c r="B191" s="28" t="s">
        <v>158</v>
      </c>
      <c r="C191" s="30">
        <v>178</v>
      </c>
      <c r="D191" s="19">
        <v>1.0038240917782026</v>
      </c>
      <c r="E191" s="7" t="s">
        <v>98</v>
      </c>
      <c r="F191" s="13" t="s">
        <v>157</v>
      </c>
      <c r="G191" s="30">
        <v>204</v>
      </c>
      <c r="H191" s="8">
        <v>1.0038240917782026</v>
      </c>
      <c r="I191" s="7" t="s">
        <v>98</v>
      </c>
      <c r="J191" s="13" t="s">
        <v>167</v>
      </c>
      <c r="K191" s="30">
        <v>132</v>
      </c>
      <c r="L191" s="17">
        <v>1.005</v>
      </c>
    </row>
    <row r="192" spans="1:12" ht="12.75">
      <c r="A192" s="7" t="s">
        <v>99</v>
      </c>
      <c r="B192" s="30" t="s">
        <v>158</v>
      </c>
      <c r="C192" s="30">
        <v>194</v>
      </c>
      <c r="D192" s="19">
        <v>1.0038240917782026</v>
      </c>
      <c r="E192" s="7" t="s">
        <v>99</v>
      </c>
      <c r="F192" s="13" t="s">
        <v>157</v>
      </c>
      <c r="G192" s="30">
        <v>206</v>
      </c>
      <c r="H192" s="8">
        <v>1.0038240917782026</v>
      </c>
      <c r="I192" s="7" t="s">
        <v>99</v>
      </c>
      <c r="J192" s="13" t="s">
        <v>167</v>
      </c>
      <c r="K192" s="30">
        <v>139</v>
      </c>
      <c r="L192" s="17">
        <v>1.005</v>
      </c>
    </row>
    <row r="193" spans="1:12" ht="13.5" thickBot="1">
      <c r="A193" s="9" t="s">
        <v>100</v>
      </c>
      <c r="B193" s="29" t="s">
        <v>158</v>
      </c>
      <c r="C193" s="29">
        <v>196</v>
      </c>
      <c r="D193" s="20">
        <v>1.0038240917782026</v>
      </c>
      <c r="E193" s="9" t="s">
        <v>100</v>
      </c>
      <c r="F193" s="14" t="s">
        <v>157</v>
      </c>
      <c r="G193" s="29">
        <v>232</v>
      </c>
      <c r="H193" s="10">
        <v>1.0038240917782026</v>
      </c>
      <c r="I193" s="9" t="s">
        <v>100</v>
      </c>
      <c r="J193" s="14" t="s">
        <v>167</v>
      </c>
      <c r="K193" s="29">
        <v>140</v>
      </c>
      <c r="L193" s="18">
        <v>1.005</v>
      </c>
    </row>
    <row r="195" ht="13.5" thickBot="1"/>
    <row r="196" spans="1:12" ht="13.5" thickBot="1">
      <c r="A196" s="21" t="s">
        <v>55</v>
      </c>
      <c r="B196" s="34"/>
      <c r="C196" s="32"/>
      <c r="D196" s="16" t="s">
        <v>88</v>
      </c>
      <c r="E196" s="21" t="s">
        <v>56</v>
      </c>
      <c r="F196" s="15"/>
      <c r="G196" s="32"/>
      <c r="H196" s="16" t="s">
        <v>88</v>
      </c>
      <c r="I196" s="21" t="s">
        <v>57</v>
      </c>
      <c r="J196" s="15"/>
      <c r="K196" s="32"/>
      <c r="L196" s="16" t="s">
        <v>88</v>
      </c>
    </row>
    <row r="197" spans="1:12" ht="13.5" thickTop="1">
      <c r="A197" s="7" t="s">
        <v>89</v>
      </c>
      <c r="B197" s="28" t="s">
        <v>166</v>
      </c>
      <c r="C197" s="30">
        <v>10</v>
      </c>
      <c r="D197" s="19">
        <v>1.056072416394267</v>
      </c>
      <c r="E197" s="7" t="s">
        <v>89</v>
      </c>
      <c r="F197" s="13" t="s">
        <v>167</v>
      </c>
      <c r="G197" s="30">
        <v>143</v>
      </c>
      <c r="H197" s="8">
        <v>1.005</v>
      </c>
      <c r="I197" s="7" t="s">
        <v>89</v>
      </c>
      <c r="J197" s="13" t="s">
        <v>166</v>
      </c>
      <c r="K197" s="30">
        <v>69</v>
      </c>
      <c r="L197" s="17">
        <v>1.056072416394267</v>
      </c>
    </row>
    <row r="198" spans="1:12" ht="12.75">
      <c r="A198" s="7" t="s">
        <v>90</v>
      </c>
      <c r="B198" s="28" t="s">
        <v>166</v>
      </c>
      <c r="C198" s="30">
        <v>18</v>
      </c>
      <c r="D198" s="19">
        <v>1.056072416394267</v>
      </c>
      <c r="E198" s="7" t="s">
        <v>90</v>
      </c>
      <c r="F198" s="13" t="s">
        <v>167</v>
      </c>
      <c r="G198" s="30">
        <v>152</v>
      </c>
      <c r="H198" s="8">
        <v>1.005</v>
      </c>
      <c r="I198" s="7" t="s">
        <v>90</v>
      </c>
      <c r="J198" s="13" t="s">
        <v>166</v>
      </c>
      <c r="K198" s="30">
        <v>73</v>
      </c>
      <c r="L198" s="17">
        <v>1.056072416394267</v>
      </c>
    </row>
    <row r="199" spans="1:12" ht="12.75">
      <c r="A199" s="7" t="s">
        <v>91</v>
      </c>
      <c r="B199" s="28" t="s">
        <v>166</v>
      </c>
      <c r="C199" s="30">
        <v>20</v>
      </c>
      <c r="D199" s="19">
        <v>1.056072416394267</v>
      </c>
      <c r="E199" s="7" t="s">
        <v>91</v>
      </c>
      <c r="F199" s="13" t="s">
        <v>167</v>
      </c>
      <c r="G199" s="30">
        <v>155</v>
      </c>
      <c r="H199" s="8">
        <v>1.005</v>
      </c>
      <c r="I199" s="7" t="s">
        <v>91</v>
      </c>
      <c r="J199" s="13" t="s">
        <v>166</v>
      </c>
      <c r="K199" s="30">
        <v>88</v>
      </c>
      <c r="L199" s="17">
        <v>1.056072416394267</v>
      </c>
    </row>
    <row r="200" spans="1:12" ht="12.75">
      <c r="A200" s="7" t="s">
        <v>92</v>
      </c>
      <c r="B200" s="28" t="s">
        <v>166</v>
      </c>
      <c r="C200" s="30">
        <v>31</v>
      </c>
      <c r="D200" s="19">
        <v>1.056072416394267</v>
      </c>
      <c r="E200" s="7" t="s">
        <v>92</v>
      </c>
      <c r="F200" s="13" t="s">
        <v>167</v>
      </c>
      <c r="G200" s="30">
        <v>159</v>
      </c>
      <c r="H200" s="8">
        <v>1.005</v>
      </c>
      <c r="I200" s="7" t="s">
        <v>92</v>
      </c>
      <c r="J200" s="13" t="s">
        <v>166</v>
      </c>
      <c r="K200" s="30">
        <v>101</v>
      </c>
      <c r="L200" s="17">
        <v>1.056072416394267</v>
      </c>
    </row>
    <row r="201" spans="1:12" ht="12.75">
      <c r="A201" s="7" t="s">
        <v>93</v>
      </c>
      <c r="B201" s="28" t="s">
        <v>166</v>
      </c>
      <c r="C201" s="30">
        <v>39</v>
      </c>
      <c r="D201" s="19">
        <v>1.056072416394267</v>
      </c>
      <c r="E201" s="7" t="s">
        <v>93</v>
      </c>
      <c r="F201" s="13" t="s">
        <v>167</v>
      </c>
      <c r="G201" s="30">
        <v>160</v>
      </c>
      <c r="H201" s="8">
        <v>1.005</v>
      </c>
      <c r="I201" s="7" t="s">
        <v>93</v>
      </c>
      <c r="J201" s="13" t="s">
        <v>166</v>
      </c>
      <c r="K201" s="30">
        <v>102</v>
      </c>
      <c r="L201" s="17">
        <v>1.056072416394267</v>
      </c>
    </row>
    <row r="202" spans="1:12" ht="12.75">
      <c r="A202" s="7" t="s">
        <v>94</v>
      </c>
      <c r="B202" s="28" t="s">
        <v>166</v>
      </c>
      <c r="C202" s="30">
        <v>41</v>
      </c>
      <c r="D202" s="19">
        <v>1.056072416394267</v>
      </c>
      <c r="E202" s="7" t="s">
        <v>94</v>
      </c>
      <c r="F202" s="13" t="s">
        <v>167</v>
      </c>
      <c r="G202" s="30">
        <v>161</v>
      </c>
      <c r="H202" s="8">
        <v>1.005</v>
      </c>
      <c r="I202" s="7" t="s">
        <v>94</v>
      </c>
      <c r="J202" s="13" t="s">
        <v>166</v>
      </c>
      <c r="K202" s="30">
        <v>111</v>
      </c>
      <c r="L202" s="17">
        <v>1.056072416394267</v>
      </c>
    </row>
    <row r="203" spans="1:12" ht="12.75">
      <c r="A203" s="7" t="s">
        <v>95</v>
      </c>
      <c r="B203" s="28" t="s">
        <v>166</v>
      </c>
      <c r="C203" s="30">
        <v>42</v>
      </c>
      <c r="D203" s="19">
        <v>1.056072416394267</v>
      </c>
      <c r="E203" s="7" t="s">
        <v>95</v>
      </c>
      <c r="F203" s="13" t="s">
        <v>167</v>
      </c>
      <c r="G203" s="30">
        <v>162</v>
      </c>
      <c r="H203" s="8">
        <v>1.005</v>
      </c>
      <c r="I203" s="7" t="s">
        <v>95</v>
      </c>
      <c r="J203" s="13" t="s">
        <v>166</v>
      </c>
      <c r="K203" s="30">
        <v>124</v>
      </c>
      <c r="L203" s="17">
        <v>1.056072416394267</v>
      </c>
    </row>
    <row r="204" spans="1:12" ht="12.75">
      <c r="A204" s="7" t="s">
        <v>96</v>
      </c>
      <c r="B204" s="28" t="s">
        <v>166</v>
      </c>
      <c r="C204" s="30">
        <v>45</v>
      </c>
      <c r="D204" s="19">
        <v>1.056072416394267</v>
      </c>
      <c r="E204" s="7" t="s">
        <v>96</v>
      </c>
      <c r="F204" s="13" t="s">
        <v>167</v>
      </c>
      <c r="G204" s="30">
        <v>163</v>
      </c>
      <c r="H204" s="8">
        <v>1.005</v>
      </c>
      <c r="I204" s="7" t="s">
        <v>96</v>
      </c>
      <c r="J204" s="13" t="s">
        <v>166</v>
      </c>
      <c r="K204" s="30">
        <v>126</v>
      </c>
      <c r="L204" s="17">
        <v>1.056072416394267</v>
      </c>
    </row>
    <row r="205" spans="1:12" ht="12.75">
      <c r="A205" s="7" t="s">
        <v>97</v>
      </c>
      <c r="B205" s="28" t="s">
        <v>166</v>
      </c>
      <c r="C205" s="30">
        <v>46</v>
      </c>
      <c r="D205" s="19">
        <v>1.056072416394267</v>
      </c>
      <c r="E205" s="7" t="s">
        <v>97</v>
      </c>
      <c r="F205" s="13" t="s">
        <v>167</v>
      </c>
      <c r="G205" s="30">
        <v>164</v>
      </c>
      <c r="H205" s="8">
        <v>1.005</v>
      </c>
      <c r="I205" s="7" t="s">
        <v>97</v>
      </c>
      <c r="J205" s="13" t="s">
        <v>166</v>
      </c>
      <c r="K205" s="30">
        <v>130</v>
      </c>
      <c r="L205" s="17">
        <v>1.056072416394267</v>
      </c>
    </row>
    <row r="206" spans="1:12" ht="12.75">
      <c r="A206" s="7" t="s">
        <v>98</v>
      </c>
      <c r="B206" s="28" t="s">
        <v>166</v>
      </c>
      <c r="C206" s="30">
        <v>51</v>
      </c>
      <c r="D206" s="19">
        <v>1.056072416394267</v>
      </c>
      <c r="E206" s="7" t="s">
        <v>98</v>
      </c>
      <c r="F206" s="13" t="s">
        <v>167</v>
      </c>
      <c r="G206" s="30">
        <v>174</v>
      </c>
      <c r="H206" s="8">
        <v>1.005</v>
      </c>
      <c r="I206" s="7" t="s">
        <v>98</v>
      </c>
      <c r="J206" s="13" t="s">
        <v>166</v>
      </c>
      <c r="K206" s="30">
        <v>131</v>
      </c>
      <c r="L206" s="17">
        <v>1.056072416394267</v>
      </c>
    </row>
    <row r="207" spans="1:12" ht="12.75">
      <c r="A207" s="7" t="s">
        <v>99</v>
      </c>
      <c r="B207" s="30" t="s">
        <v>166</v>
      </c>
      <c r="C207" s="30">
        <v>55</v>
      </c>
      <c r="D207" s="19">
        <v>1.056072416394267</v>
      </c>
      <c r="E207" s="7" t="s">
        <v>99</v>
      </c>
      <c r="F207" s="13" t="s">
        <v>167</v>
      </c>
      <c r="G207" s="30">
        <v>177</v>
      </c>
      <c r="H207" s="8">
        <v>1.005</v>
      </c>
      <c r="I207" s="7" t="s">
        <v>99</v>
      </c>
      <c r="J207" s="13" t="s">
        <v>166</v>
      </c>
      <c r="K207" s="30">
        <v>134</v>
      </c>
      <c r="L207" s="17">
        <v>1.056072416394267</v>
      </c>
    </row>
    <row r="208" spans="1:12" ht="13.5" thickBot="1">
      <c r="A208" s="9" t="s">
        <v>100</v>
      </c>
      <c r="B208" s="29" t="s">
        <v>166</v>
      </c>
      <c r="C208" s="29">
        <v>68</v>
      </c>
      <c r="D208" s="20">
        <v>1.056072416394267</v>
      </c>
      <c r="E208" s="9" t="s">
        <v>100</v>
      </c>
      <c r="F208" s="14" t="s">
        <v>167</v>
      </c>
      <c r="G208" s="29">
        <v>187</v>
      </c>
      <c r="H208" s="10">
        <v>1.005</v>
      </c>
      <c r="I208" s="9" t="s">
        <v>100</v>
      </c>
      <c r="J208" s="14" t="s">
        <v>166</v>
      </c>
      <c r="K208" s="29">
        <v>138</v>
      </c>
      <c r="L208" s="18">
        <v>1.056072416394267</v>
      </c>
    </row>
    <row r="210" ht="13.5" thickBot="1"/>
    <row r="211" spans="1:12" ht="13.5" thickBot="1">
      <c r="A211" s="21" t="s">
        <v>58</v>
      </c>
      <c r="B211" s="34"/>
      <c r="C211" s="32"/>
      <c r="D211" s="16" t="s">
        <v>88</v>
      </c>
      <c r="E211" s="21" t="s">
        <v>59</v>
      </c>
      <c r="F211" s="15"/>
      <c r="G211" s="32"/>
      <c r="H211" s="16" t="s">
        <v>88</v>
      </c>
      <c r="I211" s="21" t="s">
        <v>60</v>
      </c>
      <c r="J211" s="15"/>
      <c r="K211" s="32"/>
      <c r="L211" s="16" t="s">
        <v>88</v>
      </c>
    </row>
    <row r="212" spans="1:12" ht="13.5" thickTop="1">
      <c r="A212" s="7" t="s">
        <v>89</v>
      </c>
      <c r="B212" s="28" t="s">
        <v>166</v>
      </c>
      <c r="C212" s="30">
        <v>140</v>
      </c>
      <c r="D212" s="19">
        <v>1.056</v>
      </c>
      <c r="E212" s="7" t="s">
        <v>89</v>
      </c>
      <c r="F212" s="13" t="s">
        <v>166</v>
      </c>
      <c r="G212" s="30">
        <v>180</v>
      </c>
      <c r="H212" s="8">
        <v>1.056</v>
      </c>
      <c r="I212" s="7" t="s">
        <v>89</v>
      </c>
      <c r="J212" s="13" t="s">
        <v>168</v>
      </c>
      <c r="K212" s="30">
        <v>61</v>
      </c>
      <c r="L212" s="17">
        <v>1.056</v>
      </c>
    </row>
    <row r="213" spans="1:12" ht="12.75">
      <c r="A213" s="7" t="s">
        <v>90</v>
      </c>
      <c r="B213" s="28" t="s">
        <v>166</v>
      </c>
      <c r="C213" s="30">
        <v>141</v>
      </c>
      <c r="D213" s="19">
        <v>1.056</v>
      </c>
      <c r="E213" s="7" t="s">
        <v>90</v>
      </c>
      <c r="F213" s="13" t="s">
        <v>166</v>
      </c>
      <c r="G213" s="30">
        <v>181</v>
      </c>
      <c r="H213" s="8">
        <v>1.056</v>
      </c>
      <c r="I213" s="7" t="s">
        <v>90</v>
      </c>
      <c r="J213" s="13" t="s">
        <v>168</v>
      </c>
      <c r="K213" s="30">
        <v>64</v>
      </c>
      <c r="L213" s="17">
        <v>1.056</v>
      </c>
    </row>
    <row r="214" spans="1:12" ht="12.75">
      <c r="A214" s="7" t="s">
        <v>91</v>
      </c>
      <c r="B214" s="28" t="s">
        <v>166</v>
      </c>
      <c r="C214" s="30">
        <v>155</v>
      </c>
      <c r="D214" s="19">
        <v>1.056</v>
      </c>
      <c r="E214" s="7" t="s">
        <v>91</v>
      </c>
      <c r="F214" s="13" t="s">
        <v>166</v>
      </c>
      <c r="G214" s="30">
        <v>201</v>
      </c>
      <c r="H214" s="8">
        <v>1.056</v>
      </c>
      <c r="I214" s="7" t="s">
        <v>91</v>
      </c>
      <c r="J214" s="13" t="s">
        <v>168</v>
      </c>
      <c r="K214" s="30">
        <v>85</v>
      </c>
      <c r="L214" s="17">
        <v>1.056</v>
      </c>
    </row>
    <row r="215" spans="1:12" ht="12.75">
      <c r="A215" s="7" t="s">
        <v>92</v>
      </c>
      <c r="B215" s="28" t="s">
        <v>166</v>
      </c>
      <c r="C215" s="30">
        <v>157</v>
      </c>
      <c r="D215" s="19">
        <v>1.056</v>
      </c>
      <c r="E215" s="7" t="s">
        <v>92</v>
      </c>
      <c r="F215" s="13" t="s">
        <v>166</v>
      </c>
      <c r="G215" s="30">
        <v>203</v>
      </c>
      <c r="H215" s="8">
        <v>1.056</v>
      </c>
      <c r="I215" s="7" t="s">
        <v>92</v>
      </c>
      <c r="J215" s="13" t="s">
        <v>168</v>
      </c>
      <c r="K215" s="30">
        <v>89</v>
      </c>
      <c r="L215" s="17">
        <v>1.056</v>
      </c>
    </row>
    <row r="216" spans="1:12" ht="12.75">
      <c r="A216" s="7" t="s">
        <v>93</v>
      </c>
      <c r="B216" s="28" t="s">
        <v>166</v>
      </c>
      <c r="C216" s="30">
        <v>158</v>
      </c>
      <c r="D216" s="19">
        <v>1.056</v>
      </c>
      <c r="E216" s="7" t="s">
        <v>93</v>
      </c>
      <c r="F216" s="13" t="s">
        <v>166</v>
      </c>
      <c r="G216" s="30">
        <v>204</v>
      </c>
      <c r="H216" s="8">
        <v>1.056</v>
      </c>
      <c r="I216" s="7" t="s">
        <v>93</v>
      </c>
      <c r="J216" s="13" t="s">
        <v>168</v>
      </c>
      <c r="K216" s="30">
        <v>96</v>
      </c>
      <c r="L216" s="17">
        <v>1.056</v>
      </c>
    </row>
    <row r="217" spans="1:12" ht="12.75">
      <c r="A217" s="7" t="s">
        <v>94</v>
      </c>
      <c r="B217" s="28" t="s">
        <v>166</v>
      </c>
      <c r="C217" s="30">
        <v>163</v>
      </c>
      <c r="D217" s="19">
        <v>1.056</v>
      </c>
      <c r="E217" s="7" t="s">
        <v>94</v>
      </c>
      <c r="F217" s="13" t="s">
        <v>166</v>
      </c>
      <c r="G217" s="30">
        <v>206</v>
      </c>
      <c r="H217" s="8">
        <v>1.056</v>
      </c>
      <c r="I217" s="7" t="s">
        <v>94</v>
      </c>
      <c r="J217" s="13" t="s">
        <v>168</v>
      </c>
      <c r="K217" s="30">
        <v>97</v>
      </c>
      <c r="L217" s="17">
        <v>1.056</v>
      </c>
    </row>
    <row r="218" spans="1:12" ht="12.75">
      <c r="A218" s="7" t="s">
        <v>95</v>
      </c>
      <c r="B218" s="28" t="s">
        <v>166</v>
      </c>
      <c r="C218" s="30">
        <v>172</v>
      </c>
      <c r="D218" s="19">
        <v>1.056</v>
      </c>
      <c r="E218" s="7" t="s">
        <v>95</v>
      </c>
      <c r="F218" s="13" t="s">
        <v>166</v>
      </c>
      <c r="G218" s="30">
        <v>207</v>
      </c>
      <c r="H218" s="8">
        <v>1.056</v>
      </c>
      <c r="I218" s="7" t="s">
        <v>95</v>
      </c>
      <c r="J218" s="13" t="s">
        <v>168</v>
      </c>
      <c r="K218" s="30">
        <v>101</v>
      </c>
      <c r="L218" s="17">
        <v>1.056</v>
      </c>
    </row>
    <row r="219" spans="1:12" ht="12.75">
      <c r="A219" s="7" t="s">
        <v>96</v>
      </c>
      <c r="B219" s="28" t="s">
        <v>166</v>
      </c>
      <c r="C219" s="30">
        <v>173</v>
      </c>
      <c r="D219" s="19">
        <v>1.056</v>
      </c>
      <c r="E219" s="7" t="s">
        <v>96</v>
      </c>
      <c r="F219" s="13" t="s">
        <v>166</v>
      </c>
      <c r="G219" s="30">
        <v>215</v>
      </c>
      <c r="H219" s="8">
        <v>1.056</v>
      </c>
      <c r="I219" s="7" t="s">
        <v>96</v>
      </c>
      <c r="J219" s="13" t="s">
        <v>168</v>
      </c>
      <c r="K219" s="30">
        <v>102</v>
      </c>
      <c r="L219" s="17">
        <v>1.056</v>
      </c>
    </row>
    <row r="220" spans="1:12" ht="12.75">
      <c r="A220" s="7" t="s">
        <v>97</v>
      </c>
      <c r="B220" s="28" t="s">
        <v>166</v>
      </c>
      <c r="C220" s="30">
        <v>174</v>
      </c>
      <c r="D220" s="19">
        <v>1.056</v>
      </c>
      <c r="E220" s="7" t="s">
        <v>97</v>
      </c>
      <c r="F220" s="13" t="s">
        <v>166</v>
      </c>
      <c r="G220" s="30">
        <v>221</v>
      </c>
      <c r="H220" s="8">
        <v>1.056</v>
      </c>
      <c r="I220" s="7" t="s">
        <v>97</v>
      </c>
      <c r="J220" s="13" t="s">
        <v>168</v>
      </c>
      <c r="K220" s="30">
        <v>105</v>
      </c>
      <c r="L220" s="17">
        <v>1.056</v>
      </c>
    </row>
    <row r="221" spans="1:12" ht="12.75">
      <c r="A221" s="7" t="s">
        <v>98</v>
      </c>
      <c r="B221" s="28" t="s">
        <v>166</v>
      </c>
      <c r="C221" s="30">
        <v>176</v>
      </c>
      <c r="D221" s="19">
        <v>1.056</v>
      </c>
      <c r="E221" s="7" t="s">
        <v>98</v>
      </c>
      <c r="F221" s="13" t="s">
        <v>166</v>
      </c>
      <c r="G221" s="30">
        <v>223</v>
      </c>
      <c r="H221" s="8">
        <v>1.056</v>
      </c>
      <c r="I221" s="7" t="s">
        <v>98</v>
      </c>
      <c r="J221" s="13" t="s">
        <v>168</v>
      </c>
      <c r="K221" s="30">
        <v>109</v>
      </c>
      <c r="L221" s="17">
        <v>1.056</v>
      </c>
    </row>
    <row r="222" spans="1:12" ht="12.75">
      <c r="A222" s="7" t="s">
        <v>99</v>
      </c>
      <c r="B222" s="30" t="s">
        <v>166</v>
      </c>
      <c r="C222" s="30">
        <v>178</v>
      </c>
      <c r="D222" s="19">
        <v>1.056</v>
      </c>
      <c r="E222" s="7" t="s">
        <v>99</v>
      </c>
      <c r="F222" s="13" t="s">
        <v>166</v>
      </c>
      <c r="G222" s="30">
        <v>227</v>
      </c>
      <c r="H222" s="8">
        <v>1.056</v>
      </c>
      <c r="I222" s="7" t="s">
        <v>99</v>
      </c>
      <c r="J222" s="13" t="s">
        <v>168</v>
      </c>
      <c r="K222" s="30">
        <v>117</v>
      </c>
      <c r="L222" s="17">
        <v>1.056</v>
      </c>
    </row>
    <row r="223" spans="1:12" ht="13.5" thickBot="1">
      <c r="A223" s="9" t="s">
        <v>100</v>
      </c>
      <c r="B223" s="29" t="s">
        <v>166</v>
      </c>
      <c r="C223" s="29">
        <v>179</v>
      </c>
      <c r="D223" s="20">
        <v>1.056</v>
      </c>
      <c r="E223" s="9" t="s">
        <v>100</v>
      </c>
      <c r="F223" s="14" t="s">
        <v>166</v>
      </c>
      <c r="G223" s="29">
        <v>235</v>
      </c>
      <c r="H223" s="10">
        <v>1.056</v>
      </c>
      <c r="I223" s="9" t="s">
        <v>100</v>
      </c>
      <c r="J223" s="14" t="s">
        <v>168</v>
      </c>
      <c r="K223" s="29">
        <v>122</v>
      </c>
      <c r="L223" s="18">
        <v>1.056</v>
      </c>
    </row>
    <row r="225" ht="13.5" thickBot="1"/>
    <row r="226" spans="1:12" ht="13.5" thickBot="1">
      <c r="A226" s="21" t="s">
        <v>61</v>
      </c>
      <c r="B226" s="34"/>
      <c r="C226" s="32"/>
      <c r="D226" s="16" t="s">
        <v>88</v>
      </c>
      <c r="E226" s="21" t="s">
        <v>289</v>
      </c>
      <c r="F226" s="15"/>
      <c r="G226" s="32"/>
      <c r="H226" s="16" t="s">
        <v>88</v>
      </c>
      <c r="I226" s="21" t="s">
        <v>290</v>
      </c>
      <c r="J226" s="15"/>
      <c r="K226" s="32"/>
      <c r="L226" s="16" t="s">
        <v>88</v>
      </c>
    </row>
    <row r="227" spans="1:12" ht="13.5" thickTop="1">
      <c r="A227" s="7" t="s">
        <v>89</v>
      </c>
      <c r="B227" s="28" t="s">
        <v>168</v>
      </c>
      <c r="C227" s="30">
        <v>125</v>
      </c>
      <c r="D227" s="19">
        <v>1.056</v>
      </c>
      <c r="E227" s="7" t="s">
        <v>89</v>
      </c>
      <c r="F227" s="13" t="s">
        <v>169</v>
      </c>
      <c r="G227" s="30">
        <v>6</v>
      </c>
      <c r="H227" s="8">
        <v>1.005</v>
      </c>
      <c r="I227" s="7" t="s">
        <v>89</v>
      </c>
      <c r="J227" s="13" t="s">
        <v>169</v>
      </c>
      <c r="K227" s="30">
        <v>37</v>
      </c>
      <c r="L227" s="17">
        <v>1.005</v>
      </c>
    </row>
    <row r="228" spans="1:12" ht="12.75">
      <c r="A228" s="7" t="s">
        <v>90</v>
      </c>
      <c r="B228" s="28" t="s">
        <v>168</v>
      </c>
      <c r="C228" s="30">
        <v>136</v>
      </c>
      <c r="D228" s="19">
        <v>1.056</v>
      </c>
      <c r="E228" s="7" t="s">
        <v>90</v>
      </c>
      <c r="F228" s="13" t="s">
        <v>169</v>
      </c>
      <c r="G228" s="30">
        <v>8</v>
      </c>
      <c r="H228" s="8">
        <v>1.005</v>
      </c>
      <c r="I228" s="7" t="s">
        <v>90</v>
      </c>
      <c r="J228" s="13" t="s">
        <v>169</v>
      </c>
      <c r="K228" s="30">
        <v>38</v>
      </c>
      <c r="L228" s="17">
        <v>1.005</v>
      </c>
    </row>
    <row r="229" spans="1:12" ht="12.75">
      <c r="A229" s="7" t="s">
        <v>91</v>
      </c>
      <c r="B229" s="28" t="s">
        <v>168</v>
      </c>
      <c r="C229" s="30">
        <v>142</v>
      </c>
      <c r="D229" s="19">
        <v>1.056</v>
      </c>
      <c r="E229" s="7" t="s">
        <v>91</v>
      </c>
      <c r="F229" s="13" t="s">
        <v>169</v>
      </c>
      <c r="G229" s="30">
        <v>11</v>
      </c>
      <c r="H229" s="8">
        <v>1.005</v>
      </c>
      <c r="I229" s="7" t="s">
        <v>91</v>
      </c>
      <c r="J229" s="13" t="s">
        <v>169</v>
      </c>
      <c r="K229" s="30">
        <v>41</v>
      </c>
      <c r="L229" s="17">
        <v>1.005</v>
      </c>
    </row>
    <row r="230" spans="1:12" ht="12.75">
      <c r="A230" s="7" t="s">
        <v>92</v>
      </c>
      <c r="B230" s="28" t="s">
        <v>168</v>
      </c>
      <c r="C230" s="30">
        <v>143</v>
      </c>
      <c r="D230" s="19">
        <v>1.056</v>
      </c>
      <c r="E230" s="7" t="s">
        <v>92</v>
      </c>
      <c r="F230" s="13" t="s">
        <v>169</v>
      </c>
      <c r="G230" s="30">
        <v>15</v>
      </c>
      <c r="H230" s="8">
        <v>1.005</v>
      </c>
      <c r="I230" s="7" t="s">
        <v>92</v>
      </c>
      <c r="J230" s="13" t="s">
        <v>169</v>
      </c>
      <c r="K230" s="30">
        <v>42</v>
      </c>
      <c r="L230" s="17">
        <v>1.005</v>
      </c>
    </row>
    <row r="231" spans="1:12" ht="12.75">
      <c r="A231" s="7" t="s">
        <v>93</v>
      </c>
      <c r="B231" s="28" t="s">
        <v>168</v>
      </c>
      <c r="C231" s="30">
        <v>144</v>
      </c>
      <c r="D231" s="19">
        <v>1.056</v>
      </c>
      <c r="E231" s="7" t="s">
        <v>93</v>
      </c>
      <c r="F231" s="13" t="s">
        <v>169</v>
      </c>
      <c r="G231" s="30">
        <v>18</v>
      </c>
      <c r="H231" s="8">
        <v>1.005</v>
      </c>
      <c r="I231" s="7" t="s">
        <v>93</v>
      </c>
      <c r="J231" s="13" t="s">
        <v>169</v>
      </c>
      <c r="K231" s="30">
        <v>48</v>
      </c>
      <c r="L231" s="17">
        <v>1.005</v>
      </c>
    </row>
    <row r="232" spans="1:12" ht="12.75">
      <c r="A232" s="7" t="s">
        <v>94</v>
      </c>
      <c r="B232" s="28" t="s">
        <v>168</v>
      </c>
      <c r="C232" s="30">
        <v>146</v>
      </c>
      <c r="D232" s="19">
        <v>1.056</v>
      </c>
      <c r="E232" s="7" t="s">
        <v>94</v>
      </c>
      <c r="F232" s="13" t="s">
        <v>169</v>
      </c>
      <c r="G232" s="30">
        <v>19</v>
      </c>
      <c r="H232" s="8">
        <v>1.005</v>
      </c>
      <c r="I232" s="7" t="s">
        <v>94</v>
      </c>
      <c r="J232" s="13" t="s">
        <v>169</v>
      </c>
      <c r="K232" s="30">
        <v>50</v>
      </c>
      <c r="L232" s="17">
        <v>1.005</v>
      </c>
    </row>
    <row r="233" spans="1:12" ht="12.75">
      <c r="A233" s="7" t="s">
        <v>95</v>
      </c>
      <c r="B233" s="28" t="s">
        <v>168</v>
      </c>
      <c r="C233" s="30">
        <v>147</v>
      </c>
      <c r="D233" s="19">
        <v>1.056</v>
      </c>
      <c r="E233" s="7" t="s">
        <v>95</v>
      </c>
      <c r="F233" s="13" t="s">
        <v>169</v>
      </c>
      <c r="G233" s="30">
        <v>42</v>
      </c>
      <c r="H233" s="8">
        <v>1.005</v>
      </c>
      <c r="I233" s="7" t="s">
        <v>95</v>
      </c>
      <c r="J233" s="13" t="s">
        <v>169</v>
      </c>
      <c r="K233" s="30">
        <v>52</v>
      </c>
      <c r="L233" s="17">
        <v>1.005</v>
      </c>
    </row>
    <row r="234" spans="1:12" ht="12.75">
      <c r="A234" s="7" t="s">
        <v>96</v>
      </c>
      <c r="B234" s="28" t="s">
        <v>168</v>
      </c>
      <c r="C234" s="30">
        <v>150</v>
      </c>
      <c r="D234" s="19">
        <v>1.056</v>
      </c>
      <c r="E234" s="7" t="s">
        <v>96</v>
      </c>
      <c r="F234" s="13" t="s">
        <v>169</v>
      </c>
      <c r="G234" s="30">
        <v>25</v>
      </c>
      <c r="H234" s="8">
        <v>1.005</v>
      </c>
      <c r="I234" s="7" t="s">
        <v>96</v>
      </c>
      <c r="J234" s="13" t="s">
        <v>169</v>
      </c>
      <c r="K234" s="30">
        <v>53</v>
      </c>
      <c r="L234" s="17">
        <v>1.005</v>
      </c>
    </row>
    <row r="235" spans="1:12" ht="12.75">
      <c r="A235" s="7" t="s">
        <v>97</v>
      </c>
      <c r="B235" s="28" t="s">
        <v>168</v>
      </c>
      <c r="C235" s="30">
        <v>167</v>
      </c>
      <c r="D235" s="19">
        <v>1.056</v>
      </c>
      <c r="E235" s="7" t="s">
        <v>97</v>
      </c>
      <c r="F235" s="13" t="s">
        <v>169</v>
      </c>
      <c r="G235" s="30">
        <v>28</v>
      </c>
      <c r="H235" s="8">
        <v>1.005</v>
      </c>
      <c r="I235" s="7" t="s">
        <v>97</v>
      </c>
      <c r="J235" s="13" t="s">
        <v>169</v>
      </c>
      <c r="K235" s="30">
        <v>56</v>
      </c>
      <c r="L235" s="17">
        <v>1.005</v>
      </c>
    </row>
    <row r="236" spans="1:12" ht="12.75">
      <c r="A236" s="7" t="s">
        <v>98</v>
      </c>
      <c r="B236" s="28" t="s">
        <v>168</v>
      </c>
      <c r="C236" s="30">
        <v>174</v>
      </c>
      <c r="D236" s="19">
        <v>1.056</v>
      </c>
      <c r="E236" s="7" t="s">
        <v>98</v>
      </c>
      <c r="F236" s="13" t="s">
        <v>169</v>
      </c>
      <c r="G236" s="30">
        <v>29</v>
      </c>
      <c r="H236" s="8">
        <v>1.005</v>
      </c>
      <c r="I236" s="7" t="s">
        <v>98</v>
      </c>
      <c r="J236" s="13" t="s">
        <v>169</v>
      </c>
      <c r="K236" s="30">
        <v>61</v>
      </c>
      <c r="L236" s="17">
        <v>1.005</v>
      </c>
    </row>
    <row r="237" spans="1:12" ht="12.75">
      <c r="A237" s="7" t="s">
        <v>99</v>
      </c>
      <c r="B237" s="30" t="s">
        <v>168</v>
      </c>
      <c r="C237" s="30">
        <v>176</v>
      </c>
      <c r="D237" s="19">
        <v>1.056</v>
      </c>
      <c r="E237" s="7" t="s">
        <v>99</v>
      </c>
      <c r="F237" s="13" t="s">
        <v>169</v>
      </c>
      <c r="G237" s="30">
        <v>35</v>
      </c>
      <c r="H237" s="8">
        <v>1.005</v>
      </c>
      <c r="I237" s="7" t="s">
        <v>99</v>
      </c>
      <c r="J237" s="13" t="s">
        <v>169</v>
      </c>
      <c r="K237" s="30">
        <v>63</v>
      </c>
      <c r="L237" s="17">
        <v>1.005</v>
      </c>
    </row>
    <row r="238" spans="1:12" ht="13.5" thickBot="1">
      <c r="A238" s="9" t="s">
        <v>100</v>
      </c>
      <c r="B238" s="29" t="s">
        <v>168</v>
      </c>
      <c r="C238" s="29">
        <v>178</v>
      </c>
      <c r="D238" s="20">
        <v>1.056</v>
      </c>
      <c r="E238" s="9" t="s">
        <v>100</v>
      </c>
      <c r="F238" s="14" t="s">
        <v>169</v>
      </c>
      <c r="G238" s="29">
        <v>36</v>
      </c>
      <c r="H238" s="10">
        <v>1.005</v>
      </c>
      <c r="I238" s="9" t="s">
        <v>100</v>
      </c>
      <c r="J238" s="14" t="s">
        <v>169</v>
      </c>
      <c r="K238" s="29">
        <v>64</v>
      </c>
      <c r="L238" s="18">
        <v>1.005</v>
      </c>
    </row>
    <row r="239" ht="12.75">
      <c r="B239" s="32"/>
    </row>
    <row r="240" ht="13.5" thickBot="1">
      <c r="J240" s="2"/>
    </row>
    <row r="241" spans="1:12" ht="13.5" thickBot="1">
      <c r="A241" s="21" t="s">
        <v>291</v>
      </c>
      <c r="B241" s="34"/>
      <c r="C241" s="32"/>
      <c r="D241" s="16" t="s">
        <v>88</v>
      </c>
      <c r="E241" s="21" t="s">
        <v>62</v>
      </c>
      <c r="F241" s="15"/>
      <c r="G241" s="32"/>
      <c r="H241" s="16" t="s">
        <v>88</v>
      </c>
      <c r="I241" s="21" t="s">
        <v>292</v>
      </c>
      <c r="J241" s="15"/>
      <c r="K241" s="32"/>
      <c r="L241" s="16" t="s">
        <v>88</v>
      </c>
    </row>
    <row r="242" spans="1:12" ht="13.5" thickTop="1">
      <c r="A242" s="7" t="s">
        <v>89</v>
      </c>
      <c r="B242" s="28" t="s">
        <v>170</v>
      </c>
      <c r="C242" s="30">
        <v>66</v>
      </c>
      <c r="D242" s="19">
        <v>1.005</v>
      </c>
      <c r="E242" s="7" t="s">
        <v>89</v>
      </c>
      <c r="F242" s="13" t="s">
        <v>168</v>
      </c>
      <c r="G242" s="30">
        <v>187</v>
      </c>
      <c r="H242" s="8">
        <v>1.056</v>
      </c>
      <c r="I242" s="7" t="s">
        <v>89</v>
      </c>
      <c r="J242" s="13" t="s">
        <v>169</v>
      </c>
      <c r="K242" s="30">
        <v>126</v>
      </c>
      <c r="L242" s="17">
        <v>1.005</v>
      </c>
    </row>
    <row r="243" spans="1:12" ht="12.75">
      <c r="A243" s="7" t="s">
        <v>90</v>
      </c>
      <c r="B243" s="28" t="s">
        <v>170</v>
      </c>
      <c r="C243" s="30">
        <v>67</v>
      </c>
      <c r="D243" s="19">
        <v>1.005</v>
      </c>
      <c r="E243" s="7" t="s">
        <v>90</v>
      </c>
      <c r="F243" s="13" t="s">
        <v>168</v>
      </c>
      <c r="G243" s="30">
        <v>191</v>
      </c>
      <c r="H243" s="8">
        <v>1.056</v>
      </c>
      <c r="I243" s="7" t="s">
        <v>90</v>
      </c>
      <c r="J243" s="13" t="s">
        <v>169</v>
      </c>
      <c r="K243" s="30">
        <v>133</v>
      </c>
      <c r="L243" s="17">
        <v>1.005</v>
      </c>
    </row>
    <row r="244" spans="1:12" ht="12.75">
      <c r="A244" s="7" t="s">
        <v>91</v>
      </c>
      <c r="B244" s="28" t="s">
        <v>170</v>
      </c>
      <c r="C244" s="30">
        <v>68</v>
      </c>
      <c r="D244" s="19">
        <v>1.005</v>
      </c>
      <c r="E244" s="7" t="s">
        <v>91</v>
      </c>
      <c r="F244" s="13" t="s">
        <v>168</v>
      </c>
      <c r="G244" s="30">
        <v>192</v>
      </c>
      <c r="H244" s="8">
        <v>1.056</v>
      </c>
      <c r="I244" s="7" t="s">
        <v>91</v>
      </c>
      <c r="J244" s="13" t="s">
        <v>169</v>
      </c>
      <c r="K244" s="30">
        <v>134</v>
      </c>
      <c r="L244" s="17">
        <v>1.005</v>
      </c>
    </row>
    <row r="245" spans="1:12" ht="12.75">
      <c r="A245" s="7" t="s">
        <v>92</v>
      </c>
      <c r="B245" s="28" t="s">
        <v>170</v>
      </c>
      <c r="C245" s="30">
        <v>81</v>
      </c>
      <c r="D245" s="19">
        <v>1.005</v>
      </c>
      <c r="E245" s="7" t="s">
        <v>92</v>
      </c>
      <c r="F245" s="13" t="s">
        <v>168</v>
      </c>
      <c r="G245" s="30">
        <v>194</v>
      </c>
      <c r="H245" s="8">
        <v>1.056</v>
      </c>
      <c r="I245" s="7" t="s">
        <v>92</v>
      </c>
      <c r="J245" s="13" t="s">
        <v>169</v>
      </c>
      <c r="K245" s="30">
        <v>139</v>
      </c>
      <c r="L245" s="17">
        <v>1.005</v>
      </c>
    </row>
    <row r="246" spans="1:12" ht="12.75">
      <c r="A246" s="7" t="s">
        <v>93</v>
      </c>
      <c r="B246" s="28" t="s">
        <v>170</v>
      </c>
      <c r="C246" s="30">
        <v>82</v>
      </c>
      <c r="D246" s="19">
        <v>1.005</v>
      </c>
      <c r="E246" s="7" t="s">
        <v>93</v>
      </c>
      <c r="F246" s="13" t="s">
        <v>168</v>
      </c>
      <c r="G246" s="30">
        <v>195</v>
      </c>
      <c r="H246" s="8">
        <v>1.056</v>
      </c>
      <c r="I246" s="7" t="s">
        <v>93</v>
      </c>
      <c r="J246" s="13" t="s">
        <v>169</v>
      </c>
      <c r="K246" s="30">
        <v>147</v>
      </c>
      <c r="L246" s="17">
        <v>1.005</v>
      </c>
    </row>
    <row r="247" spans="1:12" ht="12.75">
      <c r="A247" s="7" t="s">
        <v>94</v>
      </c>
      <c r="B247" s="28" t="s">
        <v>170</v>
      </c>
      <c r="C247" s="30">
        <v>93</v>
      </c>
      <c r="D247" s="19">
        <v>1.005</v>
      </c>
      <c r="E247" s="7" t="s">
        <v>94</v>
      </c>
      <c r="F247" s="13" t="s">
        <v>168</v>
      </c>
      <c r="G247" s="30">
        <v>197</v>
      </c>
      <c r="H247" s="8">
        <v>1.056</v>
      </c>
      <c r="I247" s="7" t="s">
        <v>94</v>
      </c>
      <c r="J247" s="13" t="s">
        <v>169</v>
      </c>
      <c r="K247" s="30">
        <v>148</v>
      </c>
      <c r="L247" s="17">
        <v>1.005</v>
      </c>
    </row>
    <row r="248" spans="1:12" ht="12.75">
      <c r="A248" s="7" t="s">
        <v>95</v>
      </c>
      <c r="B248" s="28" t="s">
        <v>170</v>
      </c>
      <c r="C248" s="30">
        <v>94</v>
      </c>
      <c r="D248" s="19">
        <v>1.005</v>
      </c>
      <c r="E248" s="7" t="s">
        <v>95</v>
      </c>
      <c r="F248" s="13" t="s">
        <v>168</v>
      </c>
      <c r="G248" s="30">
        <v>198</v>
      </c>
      <c r="H248" s="8">
        <v>1.056</v>
      </c>
      <c r="I248" s="7" t="s">
        <v>95</v>
      </c>
      <c r="J248" s="13" t="s">
        <v>169</v>
      </c>
      <c r="K248" s="30">
        <v>156</v>
      </c>
      <c r="L248" s="17">
        <v>1.005</v>
      </c>
    </row>
    <row r="249" spans="1:12" ht="12.75">
      <c r="A249" s="7" t="s">
        <v>96</v>
      </c>
      <c r="B249" s="28" t="s">
        <v>170</v>
      </c>
      <c r="C249" s="30">
        <v>95</v>
      </c>
      <c r="D249" s="19">
        <v>1.005</v>
      </c>
      <c r="E249" s="7" t="s">
        <v>96</v>
      </c>
      <c r="F249" s="13" t="s">
        <v>168</v>
      </c>
      <c r="G249" s="30">
        <v>205</v>
      </c>
      <c r="H249" s="8">
        <v>1.056</v>
      </c>
      <c r="I249" s="7" t="s">
        <v>96</v>
      </c>
      <c r="J249" s="13" t="s">
        <v>169</v>
      </c>
      <c r="K249" s="30">
        <v>158</v>
      </c>
      <c r="L249" s="17">
        <v>1.005</v>
      </c>
    </row>
    <row r="250" spans="1:12" ht="12.75">
      <c r="A250" s="7" t="s">
        <v>97</v>
      </c>
      <c r="B250" s="28" t="s">
        <v>170</v>
      </c>
      <c r="C250" s="30">
        <v>103</v>
      </c>
      <c r="D250" s="19">
        <v>1.005</v>
      </c>
      <c r="E250" s="7" t="s">
        <v>97</v>
      </c>
      <c r="F250" s="13" t="s">
        <v>168</v>
      </c>
      <c r="G250" s="30">
        <v>208</v>
      </c>
      <c r="H250" s="8">
        <v>1.056</v>
      </c>
      <c r="I250" s="7" t="s">
        <v>97</v>
      </c>
      <c r="J250" s="13" t="s">
        <v>169</v>
      </c>
      <c r="K250" s="30">
        <v>165</v>
      </c>
      <c r="L250" s="17">
        <v>1.005</v>
      </c>
    </row>
    <row r="251" spans="1:12" ht="12.75">
      <c r="A251" s="7" t="s">
        <v>98</v>
      </c>
      <c r="B251" s="28" t="s">
        <v>170</v>
      </c>
      <c r="C251" s="30">
        <v>108</v>
      </c>
      <c r="D251" s="19">
        <v>1.005</v>
      </c>
      <c r="E251" s="7" t="s">
        <v>98</v>
      </c>
      <c r="F251" s="13" t="s">
        <v>168</v>
      </c>
      <c r="G251" s="30">
        <v>215</v>
      </c>
      <c r="H251" s="8">
        <v>1.056</v>
      </c>
      <c r="I251" s="7" t="s">
        <v>98</v>
      </c>
      <c r="J251" s="13" t="s">
        <v>169</v>
      </c>
      <c r="K251" s="30">
        <v>173</v>
      </c>
      <c r="L251" s="17">
        <v>1.005</v>
      </c>
    </row>
    <row r="252" spans="1:12" ht="12.75">
      <c r="A252" s="7" t="s">
        <v>99</v>
      </c>
      <c r="B252" s="30" t="s">
        <v>170</v>
      </c>
      <c r="C252" s="30">
        <v>114</v>
      </c>
      <c r="D252" s="19">
        <v>1.005</v>
      </c>
      <c r="E252" s="7" t="s">
        <v>99</v>
      </c>
      <c r="F252" s="13" t="s">
        <v>168</v>
      </c>
      <c r="G252" s="30">
        <v>216</v>
      </c>
      <c r="H252" s="8">
        <v>1.056</v>
      </c>
      <c r="I252" s="7" t="s">
        <v>99</v>
      </c>
      <c r="J252" s="13" t="s">
        <v>169</v>
      </c>
      <c r="K252" s="30">
        <v>175</v>
      </c>
      <c r="L252" s="17">
        <v>1.005</v>
      </c>
    </row>
    <row r="253" spans="1:12" ht="13.5" thickBot="1">
      <c r="A253" s="9" t="s">
        <v>100</v>
      </c>
      <c r="B253" s="29" t="s">
        <v>170</v>
      </c>
      <c r="C253" s="29">
        <v>123</v>
      </c>
      <c r="D253" s="20">
        <v>1.005</v>
      </c>
      <c r="E253" s="9" t="s">
        <v>100</v>
      </c>
      <c r="F253" s="14" t="s">
        <v>168</v>
      </c>
      <c r="G253" s="29">
        <v>219</v>
      </c>
      <c r="H253" s="10">
        <v>1.056</v>
      </c>
      <c r="I253" s="9" t="s">
        <v>100</v>
      </c>
      <c r="J253" s="14" t="s">
        <v>169</v>
      </c>
      <c r="K253" s="29">
        <v>176</v>
      </c>
      <c r="L253" s="18">
        <v>1.005</v>
      </c>
    </row>
    <row r="255" ht="13.5" thickBot="1"/>
    <row r="256" spans="1:12" ht="13.5" thickBot="1">
      <c r="A256" s="21" t="s">
        <v>293</v>
      </c>
      <c r="B256" s="34"/>
      <c r="C256" s="32"/>
      <c r="D256" s="16" t="s">
        <v>88</v>
      </c>
      <c r="E256" s="21" t="s">
        <v>294</v>
      </c>
      <c r="F256" s="15"/>
      <c r="G256" s="32"/>
      <c r="H256" s="16" t="s">
        <v>88</v>
      </c>
      <c r="I256" s="21" t="s">
        <v>63</v>
      </c>
      <c r="J256" s="15"/>
      <c r="K256" s="32"/>
      <c r="L256" s="16" t="s">
        <v>88</v>
      </c>
    </row>
    <row r="257" spans="1:12" ht="13.5" thickTop="1">
      <c r="A257" s="7" t="s">
        <v>89</v>
      </c>
      <c r="B257" s="28" t="s">
        <v>171</v>
      </c>
      <c r="C257" s="30">
        <v>1</v>
      </c>
      <c r="D257" s="19">
        <v>1.005</v>
      </c>
      <c r="E257" s="7" t="s">
        <v>89</v>
      </c>
      <c r="F257" s="13" t="s">
        <v>171</v>
      </c>
      <c r="G257" s="30">
        <v>52</v>
      </c>
      <c r="H257" s="8">
        <v>1.005</v>
      </c>
      <c r="I257" s="7" t="s">
        <v>89</v>
      </c>
      <c r="J257" s="13" t="s">
        <v>172</v>
      </c>
      <c r="K257" s="30">
        <v>8</v>
      </c>
      <c r="L257" s="17">
        <v>1.056</v>
      </c>
    </row>
    <row r="258" spans="1:12" ht="12.75">
      <c r="A258" s="7" t="s">
        <v>90</v>
      </c>
      <c r="B258" s="28" t="s">
        <v>171</v>
      </c>
      <c r="C258" s="30">
        <v>6</v>
      </c>
      <c r="D258" s="19">
        <v>1.005</v>
      </c>
      <c r="E258" s="7" t="s">
        <v>90</v>
      </c>
      <c r="F258" s="13" t="s">
        <v>171</v>
      </c>
      <c r="G258" s="30">
        <v>53</v>
      </c>
      <c r="H258" s="8">
        <v>1.005</v>
      </c>
      <c r="I258" s="7" t="s">
        <v>90</v>
      </c>
      <c r="J258" s="13" t="s">
        <v>172</v>
      </c>
      <c r="K258" s="30">
        <v>14</v>
      </c>
      <c r="L258" s="17">
        <v>1.056</v>
      </c>
    </row>
    <row r="259" spans="1:12" ht="12.75">
      <c r="A259" s="7" t="s">
        <v>91</v>
      </c>
      <c r="B259" s="28" t="s">
        <v>171</v>
      </c>
      <c r="C259" s="30">
        <v>13</v>
      </c>
      <c r="D259" s="19">
        <v>1.005</v>
      </c>
      <c r="E259" s="7" t="s">
        <v>91</v>
      </c>
      <c r="F259" s="13" t="s">
        <v>171</v>
      </c>
      <c r="G259" s="30">
        <v>55</v>
      </c>
      <c r="H259" s="8">
        <v>1.005</v>
      </c>
      <c r="I259" s="7" t="s">
        <v>91</v>
      </c>
      <c r="J259" s="13" t="s">
        <v>172</v>
      </c>
      <c r="K259" s="30">
        <v>15</v>
      </c>
      <c r="L259" s="17">
        <v>1.056</v>
      </c>
    </row>
    <row r="260" spans="1:12" ht="12.75">
      <c r="A260" s="7" t="s">
        <v>92</v>
      </c>
      <c r="B260" s="28" t="s">
        <v>171</v>
      </c>
      <c r="C260" s="30">
        <v>16</v>
      </c>
      <c r="D260" s="19">
        <v>1.005</v>
      </c>
      <c r="E260" s="7" t="s">
        <v>92</v>
      </c>
      <c r="F260" s="13" t="s">
        <v>171</v>
      </c>
      <c r="G260" s="30">
        <v>56</v>
      </c>
      <c r="H260" s="8">
        <v>1.005</v>
      </c>
      <c r="I260" s="7" t="s">
        <v>92</v>
      </c>
      <c r="J260" s="13" t="s">
        <v>172</v>
      </c>
      <c r="K260" s="30">
        <v>17</v>
      </c>
      <c r="L260" s="17">
        <v>1.056</v>
      </c>
    </row>
    <row r="261" spans="1:12" ht="12.75">
      <c r="A261" s="7" t="s">
        <v>93</v>
      </c>
      <c r="B261" s="28" t="s">
        <v>171</v>
      </c>
      <c r="C261" s="30">
        <v>18</v>
      </c>
      <c r="D261" s="19">
        <v>1.005</v>
      </c>
      <c r="E261" s="7" t="s">
        <v>93</v>
      </c>
      <c r="F261" s="13" t="s">
        <v>171</v>
      </c>
      <c r="G261" s="30">
        <v>62</v>
      </c>
      <c r="H261" s="8">
        <v>1.005</v>
      </c>
      <c r="I261" s="7" t="s">
        <v>93</v>
      </c>
      <c r="J261" s="13" t="s">
        <v>172</v>
      </c>
      <c r="K261" s="30">
        <v>23</v>
      </c>
      <c r="L261" s="17">
        <v>1.056</v>
      </c>
    </row>
    <row r="262" spans="1:12" ht="12.75">
      <c r="A262" s="7" t="s">
        <v>94</v>
      </c>
      <c r="B262" s="28" t="s">
        <v>171</v>
      </c>
      <c r="C262" s="30">
        <v>19</v>
      </c>
      <c r="D262" s="19">
        <v>1.005</v>
      </c>
      <c r="E262" s="7" t="s">
        <v>94</v>
      </c>
      <c r="F262" s="13" t="s">
        <v>171</v>
      </c>
      <c r="G262" s="30">
        <v>65</v>
      </c>
      <c r="H262" s="8">
        <v>1.005</v>
      </c>
      <c r="I262" s="7" t="s">
        <v>94</v>
      </c>
      <c r="J262" s="13" t="s">
        <v>172</v>
      </c>
      <c r="K262" s="30">
        <v>34</v>
      </c>
      <c r="L262" s="17">
        <v>1.056</v>
      </c>
    </row>
    <row r="263" spans="1:12" ht="12.75">
      <c r="A263" s="7" t="s">
        <v>95</v>
      </c>
      <c r="B263" s="28" t="s">
        <v>171</v>
      </c>
      <c r="C263" s="30">
        <v>25</v>
      </c>
      <c r="D263" s="19">
        <v>1.005</v>
      </c>
      <c r="E263" s="7" t="s">
        <v>95</v>
      </c>
      <c r="F263" s="13" t="s">
        <v>171</v>
      </c>
      <c r="G263" s="30">
        <v>69</v>
      </c>
      <c r="H263" s="8">
        <v>1.005</v>
      </c>
      <c r="I263" s="7" t="s">
        <v>95</v>
      </c>
      <c r="J263" s="13" t="s">
        <v>172</v>
      </c>
      <c r="K263" s="30">
        <v>40</v>
      </c>
      <c r="L263" s="17">
        <v>1.056</v>
      </c>
    </row>
    <row r="264" spans="1:12" ht="12.75">
      <c r="A264" s="7" t="s">
        <v>96</v>
      </c>
      <c r="B264" s="28" t="s">
        <v>171</v>
      </c>
      <c r="C264" s="30">
        <v>27</v>
      </c>
      <c r="D264" s="19">
        <v>1.005</v>
      </c>
      <c r="E264" s="7" t="s">
        <v>96</v>
      </c>
      <c r="F264" s="13" t="s">
        <v>171</v>
      </c>
      <c r="G264" s="30">
        <v>70</v>
      </c>
      <c r="H264" s="8">
        <v>1.005</v>
      </c>
      <c r="I264" s="7" t="s">
        <v>96</v>
      </c>
      <c r="J264" s="13" t="s">
        <v>172</v>
      </c>
      <c r="K264" s="30">
        <v>51</v>
      </c>
      <c r="L264" s="17">
        <v>1.056</v>
      </c>
    </row>
    <row r="265" spans="1:12" ht="12.75">
      <c r="A265" s="7" t="s">
        <v>97</v>
      </c>
      <c r="B265" s="28" t="s">
        <v>171</v>
      </c>
      <c r="C265" s="30">
        <v>29</v>
      </c>
      <c r="D265" s="19">
        <v>1.005</v>
      </c>
      <c r="E265" s="7" t="s">
        <v>97</v>
      </c>
      <c r="F265" s="13" t="s">
        <v>171</v>
      </c>
      <c r="G265" s="30">
        <v>71</v>
      </c>
      <c r="H265" s="8">
        <v>1.005</v>
      </c>
      <c r="I265" s="7" t="s">
        <v>97</v>
      </c>
      <c r="J265" s="13" t="s">
        <v>172</v>
      </c>
      <c r="K265" s="30">
        <v>56</v>
      </c>
      <c r="L265" s="17">
        <v>1.056</v>
      </c>
    </row>
    <row r="266" spans="1:12" ht="12.75">
      <c r="A266" s="7" t="s">
        <v>98</v>
      </c>
      <c r="B266" s="28" t="s">
        <v>171</v>
      </c>
      <c r="C266" s="30">
        <v>41</v>
      </c>
      <c r="D266" s="19">
        <v>1.005</v>
      </c>
      <c r="E266" s="7" t="s">
        <v>98</v>
      </c>
      <c r="F266" s="13" t="s">
        <v>171</v>
      </c>
      <c r="G266" s="30">
        <v>76</v>
      </c>
      <c r="H266" s="8">
        <v>1.005</v>
      </c>
      <c r="I266" s="7" t="s">
        <v>98</v>
      </c>
      <c r="J266" s="13" t="s">
        <v>172</v>
      </c>
      <c r="K266" s="30">
        <v>57</v>
      </c>
      <c r="L266" s="17">
        <v>1.056</v>
      </c>
    </row>
    <row r="267" spans="1:12" ht="12.75">
      <c r="A267" s="7" t="s">
        <v>99</v>
      </c>
      <c r="B267" s="30" t="s">
        <v>171</v>
      </c>
      <c r="C267" s="30">
        <v>49</v>
      </c>
      <c r="D267" s="19">
        <v>1.005</v>
      </c>
      <c r="E267" s="7" t="s">
        <v>99</v>
      </c>
      <c r="F267" s="13" t="s">
        <v>171</v>
      </c>
      <c r="G267" s="30">
        <v>81</v>
      </c>
      <c r="H267" s="8">
        <v>1.005</v>
      </c>
      <c r="I267" s="7" t="s">
        <v>99</v>
      </c>
      <c r="J267" s="13" t="s">
        <v>172</v>
      </c>
      <c r="K267" s="30">
        <v>62</v>
      </c>
      <c r="L267" s="17">
        <v>1.056</v>
      </c>
    </row>
    <row r="268" spans="1:12" ht="13.5" thickBot="1">
      <c r="A268" s="9" t="s">
        <v>100</v>
      </c>
      <c r="B268" s="29" t="s">
        <v>171</v>
      </c>
      <c r="C268" s="29">
        <v>50</v>
      </c>
      <c r="D268" s="20">
        <v>1.005</v>
      </c>
      <c r="E268" s="9" t="s">
        <v>100</v>
      </c>
      <c r="F268" s="14" t="s">
        <v>171</v>
      </c>
      <c r="G268" s="29">
        <v>86</v>
      </c>
      <c r="H268" s="10">
        <v>1.005</v>
      </c>
      <c r="I268" s="9" t="s">
        <v>100</v>
      </c>
      <c r="J268" s="14" t="s">
        <v>172</v>
      </c>
      <c r="K268" s="29">
        <v>67</v>
      </c>
      <c r="L268" s="18">
        <v>1.056</v>
      </c>
    </row>
    <row r="270" ht="13.5" thickBot="1"/>
    <row r="271" spans="1:12" ht="13.5" thickBot="1">
      <c r="A271" s="21" t="s">
        <v>64</v>
      </c>
      <c r="B271" s="34"/>
      <c r="C271" s="32"/>
      <c r="D271" s="16" t="s">
        <v>88</v>
      </c>
      <c r="E271" s="21" t="s">
        <v>65</v>
      </c>
      <c r="F271" s="15"/>
      <c r="G271" s="32"/>
      <c r="H271" s="16" t="s">
        <v>88</v>
      </c>
      <c r="I271" s="21" t="s">
        <v>66</v>
      </c>
      <c r="J271" s="15"/>
      <c r="K271" s="32"/>
      <c r="L271" s="16" t="s">
        <v>88</v>
      </c>
    </row>
    <row r="272" spans="1:12" ht="13.5" thickTop="1">
      <c r="A272" s="7" t="s">
        <v>89</v>
      </c>
      <c r="B272" s="28" t="s">
        <v>172</v>
      </c>
      <c r="C272" s="30">
        <v>69</v>
      </c>
      <c r="D272" s="19">
        <v>1.056</v>
      </c>
      <c r="E272" s="7" t="s">
        <v>89</v>
      </c>
      <c r="F272" s="13" t="s">
        <v>172</v>
      </c>
      <c r="G272" s="30">
        <v>161</v>
      </c>
      <c r="H272" s="8">
        <v>1.056</v>
      </c>
      <c r="I272" s="7" t="s">
        <v>89</v>
      </c>
      <c r="J272" s="13" t="s">
        <v>173</v>
      </c>
      <c r="K272" s="30">
        <v>5</v>
      </c>
      <c r="L272" s="17">
        <v>1.056</v>
      </c>
    </row>
    <row r="273" spans="1:12" ht="12.75">
      <c r="A273" s="7" t="s">
        <v>90</v>
      </c>
      <c r="B273" s="28" t="s">
        <v>172</v>
      </c>
      <c r="C273" s="30">
        <v>73</v>
      </c>
      <c r="D273" s="19">
        <v>1.056</v>
      </c>
      <c r="E273" s="7" t="s">
        <v>90</v>
      </c>
      <c r="F273" s="13" t="s">
        <v>172</v>
      </c>
      <c r="G273" s="30">
        <v>165</v>
      </c>
      <c r="H273" s="8">
        <v>1.056</v>
      </c>
      <c r="I273" s="7" t="s">
        <v>90</v>
      </c>
      <c r="J273" s="13" t="s">
        <v>173</v>
      </c>
      <c r="K273" s="30">
        <v>7</v>
      </c>
      <c r="L273" s="17">
        <v>1.056</v>
      </c>
    </row>
    <row r="274" spans="1:12" ht="12.75">
      <c r="A274" s="7" t="s">
        <v>91</v>
      </c>
      <c r="B274" s="28" t="s">
        <v>172</v>
      </c>
      <c r="C274" s="30">
        <v>93</v>
      </c>
      <c r="D274" s="19">
        <v>1.056</v>
      </c>
      <c r="E274" s="7" t="s">
        <v>91</v>
      </c>
      <c r="F274" s="13" t="s">
        <v>172</v>
      </c>
      <c r="G274" s="30">
        <v>177</v>
      </c>
      <c r="H274" s="8">
        <v>1.056</v>
      </c>
      <c r="I274" s="7" t="s">
        <v>91</v>
      </c>
      <c r="J274" s="13" t="s">
        <v>173</v>
      </c>
      <c r="K274" s="30">
        <v>11</v>
      </c>
      <c r="L274" s="17">
        <v>1.056</v>
      </c>
    </row>
    <row r="275" spans="1:12" ht="12.75">
      <c r="A275" s="7" t="s">
        <v>92</v>
      </c>
      <c r="B275" s="28" t="s">
        <v>172</v>
      </c>
      <c r="C275" s="30">
        <v>119</v>
      </c>
      <c r="D275" s="19">
        <v>1.056</v>
      </c>
      <c r="E275" s="7" t="s">
        <v>92</v>
      </c>
      <c r="F275" s="13" t="s">
        <v>172</v>
      </c>
      <c r="G275" s="30">
        <v>182</v>
      </c>
      <c r="H275" s="8">
        <v>1.056</v>
      </c>
      <c r="I275" s="7" t="s">
        <v>92</v>
      </c>
      <c r="J275" s="13" t="s">
        <v>173</v>
      </c>
      <c r="K275" s="30">
        <v>50</v>
      </c>
      <c r="L275" s="17">
        <v>1.056</v>
      </c>
    </row>
    <row r="276" spans="1:12" ht="12.75">
      <c r="A276" s="7" t="s">
        <v>93</v>
      </c>
      <c r="B276" s="28" t="s">
        <v>172</v>
      </c>
      <c r="C276" s="30">
        <v>125</v>
      </c>
      <c r="D276" s="19">
        <v>1.056</v>
      </c>
      <c r="E276" s="7" t="s">
        <v>93</v>
      </c>
      <c r="F276" s="13" t="s">
        <v>172</v>
      </c>
      <c r="G276" s="30">
        <v>185</v>
      </c>
      <c r="H276" s="8">
        <v>1.056</v>
      </c>
      <c r="I276" s="7" t="s">
        <v>93</v>
      </c>
      <c r="J276" s="13" t="s">
        <v>173</v>
      </c>
      <c r="K276" s="30">
        <v>53</v>
      </c>
      <c r="L276" s="17">
        <v>1.056</v>
      </c>
    </row>
    <row r="277" spans="1:12" ht="12.75">
      <c r="A277" s="7" t="s">
        <v>94</v>
      </c>
      <c r="B277" s="28" t="s">
        <v>172</v>
      </c>
      <c r="C277" s="30">
        <v>131</v>
      </c>
      <c r="D277" s="19">
        <v>1.056</v>
      </c>
      <c r="E277" s="7" t="s">
        <v>94</v>
      </c>
      <c r="F277" s="13" t="s">
        <v>172</v>
      </c>
      <c r="G277" s="30">
        <v>191</v>
      </c>
      <c r="H277" s="8">
        <v>1.056</v>
      </c>
      <c r="I277" s="7" t="s">
        <v>94</v>
      </c>
      <c r="J277" s="13" t="s">
        <v>173</v>
      </c>
      <c r="K277" s="30">
        <v>59</v>
      </c>
      <c r="L277" s="17">
        <v>1.056</v>
      </c>
    </row>
    <row r="278" spans="1:12" ht="12.75">
      <c r="A278" s="7" t="s">
        <v>95</v>
      </c>
      <c r="B278" s="28" t="s">
        <v>172</v>
      </c>
      <c r="C278" s="30">
        <v>136</v>
      </c>
      <c r="D278" s="19">
        <v>1.056</v>
      </c>
      <c r="E278" s="7" t="s">
        <v>95</v>
      </c>
      <c r="F278" s="13" t="s">
        <v>172</v>
      </c>
      <c r="G278" s="30">
        <v>193</v>
      </c>
      <c r="H278" s="8">
        <v>1.056</v>
      </c>
      <c r="I278" s="7" t="s">
        <v>95</v>
      </c>
      <c r="J278" s="13" t="s">
        <v>173</v>
      </c>
      <c r="K278" s="30">
        <v>70</v>
      </c>
      <c r="L278" s="17">
        <v>1.056</v>
      </c>
    </row>
    <row r="279" spans="1:12" ht="12.75">
      <c r="A279" s="7" t="s">
        <v>96</v>
      </c>
      <c r="B279" s="28" t="s">
        <v>172</v>
      </c>
      <c r="C279" s="30">
        <v>147</v>
      </c>
      <c r="D279" s="19">
        <v>1.056</v>
      </c>
      <c r="E279" s="7" t="s">
        <v>96</v>
      </c>
      <c r="F279" s="13" t="s">
        <v>172</v>
      </c>
      <c r="G279" s="30">
        <v>196</v>
      </c>
      <c r="H279" s="8">
        <v>1.056</v>
      </c>
      <c r="I279" s="7" t="s">
        <v>96</v>
      </c>
      <c r="J279" s="13" t="s">
        <v>173</v>
      </c>
      <c r="K279" s="30">
        <v>86</v>
      </c>
      <c r="L279" s="17">
        <v>1.056</v>
      </c>
    </row>
    <row r="280" spans="1:12" ht="12.75">
      <c r="A280" s="7" t="s">
        <v>97</v>
      </c>
      <c r="B280" s="28" t="s">
        <v>172</v>
      </c>
      <c r="C280" s="30">
        <v>150</v>
      </c>
      <c r="D280" s="19">
        <v>1.056</v>
      </c>
      <c r="E280" s="7" t="s">
        <v>97</v>
      </c>
      <c r="F280" s="13" t="s">
        <v>172</v>
      </c>
      <c r="G280" s="30">
        <v>198</v>
      </c>
      <c r="H280" s="8">
        <v>1.056</v>
      </c>
      <c r="I280" s="7" t="s">
        <v>97</v>
      </c>
      <c r="J280" s="13" t="s">
        <v>173</v>
      </c>
      <c r="K280" s="30">
        <v>88</v>
      </c>
      <c r="L280" s="17">
        <v>1.056</v>
      </c>
    </row>
    <row r="281" spans="1:12" ht="12.75">
      <c r="A281" s="7" t="s">
        <v>98</v>
      </c>
      <c r="B281" s="28" t="s">
        <v>172</v>
      </c>
      <c r="C281" s="30">
        <v>153</v>
      </c>
      <c r="D281" s="19">
        <v>1.056</v>
      </c>
      <c r="E281" s="7" t="s">
        <v>98</v>
      </c>
      <c r="F281" s="13" t="s">
        <v>172</v>
      </c>
      <c r="G281" s="30">
        <v>202</v>
      </c>
      <c r="H281" s="8">
        <v>1.056</v>
      </c>
      <c r="I281" s="7" t="s">
        <v>98</v>
      </c>
      <c r="J281" s="13" t="s">
        <v>173</v>
      </c>
      <c r="K281" s="30">
        <v>94</v>
      </c>
      <c r="L281" s="17">
        <v>1.056</v>
      </c>
    </row>
    <row r="282" spans="1:12" ht="12.75">
      <c r="A282" s="7" t="s">
        <v>99</v>
      </c>
      <c r="B282" s="30" t="s">
        <v>172</v>
      </c>
      <c r="C282" s="30">
        <v>156</v>
      </c>
      <c r="D282" s="19">
        <v>1.056</v>
      </c>
      <c r="E282" s="7" t="s">
        <v>99</v>
      </c>
      <c r="F282" s="13" t="s">
        <v>172</v>
      </c>
      <c r="G282" s="30">
        <v>210</v>
      </c>
      <c r="H282" s="8">
        <v>1.056</v>
      </c>
      <c r="I282" s="7" t="s">
        <v>99</v>
      </c>
      <c r="J282" s="13" t="s">
        <v>173</v>
      </c>
      <c r="K282" s="30">
        <v>98</v>
      </c>
      <c r="L282" s="17">
        <v>1.056</v>
      </c>
    </row>
    <row r="283" spans="1:12" ht="13.5" thickBot="1">
      <c r="A283" s="9" t="s">
        <v>100</v>
      </c>
      <c r="B283" s="29" t="s">
        <v>172</v>
      </c>
      <c r="C283" s="29">
        <v>157</v>
      </c>
      <c r="D283" s="20">
        <v>1.056</v>
      </c>
      <c r="E283" s="9" t="s">
        <v>100</v>
      </c>
      <c r="F283" s="14" t="s">
        <v>172</v>
      </c>
      <c r="G283" s="29">
        <v>211</v>
      </c>
      <c r="H283" s="10">
        <v>1.056</v>
      </c>
      <c r="I283" s="9" t="s">
        <v>100</v>
      </c>
      <c r="J283" s="14" t="s">
        <v>173</v>
      </c>
      <c r="K283" s="29">
        <v>254</v>
      </c>
      <c r="L283" s="18">
        <v>1.056</v>
      </c>
    </row>
    <row r="285" ht="13.5" thickBot="1"/>
    <row r="286" spans="1:12" ht="13.5" thickBot="1">
      <c r="A286" s="21" t="s">
        <v>67</v>
      </c>
      <c r="B286" s="34"/>
      <c r="C286" s="32"/>
      <c r="D286" s="16" t="s">
        <v>88</v>
      </c>
      <c r="E286" s="21" t="s">
        <v>68</v>
      </c>
      <c r="F286" s="15"/>
      <c r="G286" s="32"/>
      <c r="H286" s="16" t="s">
        <v>88</v>
      </c>
      <c r="I286" s="21" t="s">
        <v>69</v>
      </c>
      <c r="J286" s="15"/>
      <c r="K286" s="32"/>
      <c r="L286" s="16" t="s">
        <v>88</v>
      </c>
    </row>
    <row r="287" spans="1:12" ht="13.5" thickTop="1">
      <c r="A287" s="7" t="s">
        <v>89</v>
      </c>
      <c r="B287" s="28" t="s">
        <v>174</v>
      </c>
      <c r="C287" s="30">
        <v>102</v>
      </c>
      <c r="D287" s="19">
        <v>1.056</v>
      </c>
      <c r="E287" s="7" t="s">
        <v>89</v>
      </c>
      <c r="F287" s="13" t="s">
        <v>174</v>
      </c>
      <c r="G287" s="30">
        <v>148</v>
      </c>
      <c r="H287" s="8">
        <v>1.056</v>
      </c>
      <c r="I287" s="7" t="s">
        <v>89</v>
      </c>
      <c r="J287" s="13" t="s">
        <v>172</v>
      </c>
      <c r="K287" s="30">
        <v>212</v>
      </c>
      <c r="L287" s="17">
        <v>1.056</v>
      </c>
    </row>
    <row r="288" spans="1:12" ht="12.75">
      <c r="A288" s="7" t="s">
        <v>90</v>
      </c>
      <c r="B288" s="28" t="s">
        <v>174</v>
      </c>
      <c r="C288" s="30">
        <v>108</v>
      </c>
      <c r="D288" s="19">
        <v>1.056</v>
      </c>
      <c r="E288" s="7" t="s">
        <v>90</v>
      </c>
      <c r="F288" s="13" t="s">
        <v>174</v>
      </c>
      <c r="G288" s="30">
        <v>162</v>
      </c>
      <c r="H288" s="8">
        <v>1.056</v>
      </c>
      <c r="I288" s="7" t="s">
        <v>90</v>
      </c>
      <c r="J288" s="13" t="s">
        <v>172</v>
      </c>
      <c r="K288" s="30">
        <v>218</v>
      </c>
      <c r="L288" s="17">
        <v>1.056</v>
      </c>
    </row>
    <row r="289" spans="1:12" ht="12.75">
      <c r="A289" s="7" t="s">
        <v>91</v>
      </c>
      <c r="B289" s="28" t="s">
        <v>174</v>
      </c>
      <c r="C289" s="30">
        <v>109</v>
      </c>
      <c r="D289" s="19">
        <v>1.056</v>
      </c>
      <c r="E289" s="7" t="s">
        <v>91</v>
      </c>
      <c r="F289" s="13" t="s">
        <v>174</v>
      </c>
      <c r="G289" s="30">
        <v>163</v>
      </c>
      <c r="H289" s="8">
        <v>1.056</v>
      </c>
      <c r="I289" s="7" t="s">
        <v>91</v>
      </c>
      <c r="J289" s="13" t="s">
        <v>172</v>
      </c>
      <c r="K289" s="30">
        <v>219</v>
      </c>
      <c r="L289" s="17">
        <v>1.056</v>
      </c>
    </row>
    <row r="290" spans="1:12" ht="12.75">
      <c r="A290" s="7" t="s">
        <v>92</v>
      </c>
      <c r="B290" s="28" t="s">
        <v>174</v>
      </c>
      <c r="C290" s="30">
        <v>112</v>
      </c>
      <c r="D290" s="19">
        <v>1.056</v>
      </c>
      <c r="E290" s="7" t="s">
        <v>92</v>
      </c>
      <c r="F290" s="13" t="s">
        <v>174</v>
      </c>
      <c r="G290" s="30">
        <v>165</v>
      </c>
      <c r="H290" s="8">
        <v>1.056</v>
      </c>
      <c r="I290" s="7" t="s">
        <v>92</v>
      </c>
      <c r="J290" s="13" t="s">
        <v>172</v>
      </c>
      <c r="K290" s="30">
        <v>221</v>
      </c>
      <c r="L290" s="17">
        <v>1.056</v>
      </c>
    </row>
    <row r="291" spans="1:12" ht="12.75">
      <c r="A291" s="7" t="s">
        <v>93</v>
      </c>
      <c r="B291" s="28" t="s">
        <v>174</v>
      </c>
      <c r="C291" s="30">
        <v>114</v>
      </c>
      <c r="D291" s="19">
        <v>1.056</v>
      </c>
      <c r="E291" s="7" t="s">
        <v>93</v>
      </c>
      <c r="F291" s="13" t="s">
        <v>174</v>
      </c>
      <c r="G291" s="30">
        <v>170</v>
      </c>
      <c r="H291" s="8">
        <v>1.056</v>
      </c>
      <c r="I291" s="7" t="s">
        <v>93</v>
      </c>
      <c r="J291" s="13" t="s">
        <v>172</v>
      </c>
      <c r="K291" s="30">
        <v>222</v>
      </c>
      <c r="L291" s="17">
        <v>1.056</v>
      </c>
    </row>
    <row r="292" spans="1:12" ht="12.75">
      <c r="A292" s="7" t="s">
        <v>94</v>
      </c>
      <c r="B292" s="28" t="s">
        <v>174</v>
      </c>
      <c r="C292" s="30">
        <v>118</v>
      </c>
      <c r="D292" s="19">
        <v>1.056</v>
      </c>
      <c r="E292" s="7" t="s">
        <v>94</v>
      </c>
      <c r="F292" s="13" t="s">
        <v>174</v>
      </c>
      <c r="G292" s="30">
        <v>176</v>
      </c>
      <c r="H292" s="8">
        <v>1.056</v>
      </c>
      <c r="I292" s="7" t="s">
        <v>94</v>
      </c>
      <c r="J292" s="13" t="s">
        <v>172</v>
      </c>
      <c r="K292" s="30">
        <v>227</v>
      </c>
      <c r="L292" s="17">
        <v>1.056</v>
      </c>
    </row>
    <row r="293" spans="1:12" ht="12.75">
      <c r="A293" s="7" t="s">
        <v>95</v>
      </c>
      <c r="B293" s="28" t="s">
        <v>174</v>
      </c>
      <c r="C293" s="30">
        <v>126</v>
      </c>
      <c r="D293" s="19">
        <v>1.056</v>
      </c>
      <c r="E293" s="7" t="s">
        <v>95</v>
      </c>
      <c r="F293" s="13" t="s">
        <v>174</v>
      </c>
      <c r="G293" s="30">
        <v>182</v>
      </c>
      <c r="H293" s="8">
        <v>1.056</v>
      </c>
      <c r="I293" s="7" t="s">
        <v>95</v>
      </c>
      <c r="J293" s="13" t="s">
        <v>172</v>
      </c>
      <c r="K293" s="30">
        <v>244</v>
      </c>
      <c r="L293" s="17">
        <v>1.056</v>
      </c>
    </row>
    <row r="294" spans="1:12" ht="12.75">
      <c r="A294" s="7" t="s">
        <v>96</v>
      </c>
      <c r="B294" s="28" t="s">
        <v>174</v>
      </c>
      <c r="C294" s="30">
        <v>128</v>
      </c>
      <c r="D294" s="19">
        <v>1.056</v>
      </c>
      <c r="E294" s="7" t="s">
        <v>96</v>
      </c>
      <c r="F294" s="13" t="s">
        <v>174</v>
      </c>
      <c r="G294" s="30">
        <v>187</v>
      </c>
      <c r="H294" s="8">
        <v>1.056</v>
      </c>
      <c r="I294" s="7" t="s">
        <v>96</v>
      </c>
      <c r="J294" s="13" t="s">
        <v>172</v>
      </c>
      <c r="K294" s="30">
        <v>246</v>
      </c>
      <c r="L294" s="17">
        <v>1.056</v>
      </c>
    </row>
    <row r="295" spans="1:12" ht="12.75">
      <c r="A295" s="7" t="s">
        <v>97</v>
      </c>
      <c r="B295" s="28" t="s">
        <v>174</v>
      </c>
      <c r="C295" s="30">
        <v>131</v>
      </c>
      <c r="D295" s="19">
        <v>1.056</v>
      </c>
      <c r="E295" s="7" t="s">
        <v>97</v>
      </c>
      <c r="F295" s="13" t="s">
        <v>174</v>
      </c>
      <c r="G295" s="30">
        <v>192</v>
      </c>
      <c r="H295" s="8">
        <v>1.056</v>
      </c>
      <c r="I295" s="7" t="s">
        <v>97</v>
      </c>
      <c r="J295" s="13" t="s">
        <v>172</v>
      </c>
      <c r="K295" s="30">
        <v>249</v>
      </c>
      <c r="L295" s="17">
        <v>1.056</v>
      </c>
    </row>
    <row r="296" spans="1:12" ht="12.75">
      <c r="A296" s="7" t="s">
        <v>98</v>
      </c>
      <c r="B296" s="28" t="s">
        <v>174</v>
      </c>
      <c r="C296" s="30">
        <v>133</v>
      </c>
      <c r="D296" s="19">
        <v>1.056</v>
      </c>
      <c r="E296" s="7" t="s">
        <v>98</v>
      </c>
      <c r="F296" s="13" t="s">
        <v>174</v>
      </c>
      <c r="G296" s="30">
        <v>194</v>
      </c>
      <c r="H296" s="8">
        <v>1.056</v>
      </c>
      <c r="I296" s="7" t="s">
        <v>98</v>
      </c>
      <c r="J296" s="13" t="s">
        <v>172</v>
      </c>
      <c r="K296" s="30">
        <v>255</v>
      </c>
      <c r="L296" s="17">
        <v>1.056</v>
      </c>
    </row>
    <row r="297" spans="1:12" ht="12.75">
      <c r="A297" s="7" t="s">
        <v>99</v>
      </c>
      <c r="B297" s="30" t="s">
        <v>174</v>
      </c>
      <c r="C297" s="30">
        <v>145</v>
      </c>
      <c r="D297" s="19">
        <v>1.056</v>
      </c>
      <c r="E297" s="7" t="s">
        <v>99</v>
      </c>
      <c r="F297" s="13" t="s">
        <v>174</v>
      </c>
      <c r="G297" s="30">
        <v>198</v>
      </c>
      <c r="H297" s="8">
        <v>1.056</v>
      </c>
      <c r="I297" s="7" t="s">
        <v>99</v>
      </c>
      <c r="J297" s="13" t="s">
        <v>172</v>
      </c>
      <c r="K297" s="30">
        <v>256</v>
      </c>
      <c r="L297" s="17">
        <v>1.056</v>
      </c>
    </row>
    <row r="298" spans="1:12" ht="13.5" thickBot="1">
      <c r="A298" s="9" t="s">
        <v>100</v>
      </c>
      <c r="B298" s="29" t="s">
        <v>174</v>
      </c>
      <c r="C298" s="29">
        <v>147</v>
      </c>
      <c r="D298" s="20">
        <v>1.056</v>
      </c>
      <c r="E298" s="9" t="s">
        <v>100</v>
      </c>
      <c r="F298" s="14" t="s">
        <v>174</v>
      </c>
      <c r="G298" s="29">
        <v>218</v>
      </c>
      <c r="H298" s="10">
        <v>1.056</v>
      </c>
      <c r="I298" s="9" t="s">
        <v>100</v>
      </c>
      <c r="J298" s="14" t="s">
        <v>173</v>
      </c>
      <c r="K298" s="29">
        <v>250</v>
      </c>
      <c r="L298" s="18">
        <v>1.056</v>
      </c>
    </row>
    <row r="299" ht="12.75">
      <c r="G299" s="32"/>
    </row>
    <row r="300" ht="13.5" thickBot="1"/>
    <row r="301" spans="1:12" ht="13.5" thickBot="1">
      <c r="A301" s="21" t="s">
        <v>184</v>
      </c>
      <c r="B301" s="34"/>
      <c r="C301" s="32"/>
      <c r="D301" s="16" t="s">
        <v>88</v>
      </c>
      <c r="E301" s="21" t="s">
        <v>185</v>
      </c>
      <c r="F301" s="15"/>
      <c r="G301" s="32"/>
      <c r="H301" s="16" t="s">
        <v>88</v>
      </c>
      <c r="I301" s="21" t="s">
        <v>186</v>
      </c>
      <c r="J301" s="15"/>
      <c r="K301" s="32"/>
      <c r="L301" s="16" t="s">
        <v>88</v>
      </c>
    </row>
    <row r="302" spans="1:12" ht="13.5" thickTop="1">
      <c r="A302" s="7" t="s">
        <v>89</v>
      </c>
      <c r="B302" s="28" t="s">
        <v>173</v>
      </c>
      <c r="C302" s="30">
        <v>228</v>
      </c>
      <c r="D302" s="19">
        <v>1.056</v>
      </c>
      <c r="E302" s="7" t="s">
        <v>89</v>
      </c>
      <c r="F302" s="13" t="s">
        <v>175</v>
      </c>
      <c r="G302" s="30">
        <v>180</v>
      </c>
      <c r="H302" s="8">
        <v>1.005</v>
      </c>
      <c r="I302" s="7" t="s">
        <v>89</v>
      </c>
      <c r="J302" s="13" t="s">
        <v>175</v>
      </c>
      <c r="K302" s="30">
        <v>219</v>
      </c>
      <c r="L302" s="17">
        <v>1.005</v>
      </c>
    </row>
    <row r="303" spans="1:12" ht="12.75">
      <c r="A303" s="7" t="s">
        <v>90</v>
      </c>
      <c r="B303" s="28" t="s">
        <v>173</v>
      </c>
      <c r="C303" s="30">
        <v>232</v>
      </c>
      <c r="D303" s="19">
        <v>1.056</v>
      </c>
      <c r="E303" s="7" t="s">
        <v>90</v>
      </c>
      <c r="F303" s="13" t="s">
        <v>175</v>
      </c>
      <c r="G303" s="30">
        <v>182</v>
      </c>
      <c r="H303" s="8">
        <v>1.005</v>
      </c>
      <c r="I303" s="7" t="s">
        <v>90</v>
      </c>
      <c r="J303" s="13" t="s">
        <v>175</v>
      </c>
      <c r="K303" s="30">
        <v>227</v>
      </c>
      <c r="L303" s="17">
        <v>1.005</v>
      </c>
    </row>
    <row r="304" spans="1:12" ht="12.75">
      <c r="A304" s="7" t="s">
        <v>91</v>
      </c>
      <c r="B304" s="28" t="s">
        <v>173</v>
      </c>
      <c r="C304" s="30">
        <v>233</v>
      </c>
      <c r="D304" s="19">
        <v>1.056</v>
      </c>
      <c r="E304" s="7" t="s">
        <v>91</v>
      </c>
      <c r="F304" s="13" t="s">
        <v>175</v>
      </c>
      <c r="G304" s="30">
        <v>188</v>
      </c>
      <c r="H304" s="8">
        <v>1.005</v>
      </c>
      <c r="I304" s="7" t="s">
        <v>91</v>
      </c>
      <c r="J304" s="13" t="s">
        <v>175</v>
      </c>
      <c r="K304" s="30">
        <v>229</v>
      </c>
      <c r="L304" s="17">
        <v>1.005</v>
      </c>
    </row>
    <row r="305" spans="1:12" ht="12.75">
      <c r="A305" s="7" t="s">
        <v>92</v>
      </c>
      <c r="B305" s="28" t="s">
        <v>173</v>
      </c>
      <c r="C305" s="30">
        <v>239</v>
      </c>
      <c r="D305" s="19">
        <v>1.056</v>
      </c>
      <c r="E305" s="7" t="s">
        <v>92</v>
      </c>
      <c r="F305" s="13" t="s">
        <v>175</v>
      </c>
      <c r="G305" s="30">
        <v>190</v>
      </c>
      <c r="H305" s="8">
        <v>1.005</v>
      </c>
      <c r="I305" s="7" t="s">
        <v>92</v>
      </c>
      <c r="J305" s="13" t="s">
        <v>175</v>
      </c>
      <c r="K305" s="30">
        <v>230</v>
      </c>
      <c r="L305" s="17">
        <v>1.005</v>
      </c>
    </row>
    <row r="306" spans="1:12" ht="12.75">
      <c r="A306" s="7" t="s">
        <v>93</v>
      </c>
      <c r="B306" s="28" t="s">
        <v>173</v>
      </c>
      <c r="C306" s="30">
        <v>241</v>
      </c>
      <c r="D306" s="19">
        <v>1.056</v>
      </c>
      <c r="E306" s="7" t="s">
        <v>93</v>
      </c>
      <c r="F306" s="13" t="s">
        <v>175</v>
      </c>
      <c r="G306" s="30">
        <v>195</v>
      </c>
      <c r="H306" s="8">
        <v>1.005</v>
      </c>
      <c r="I306" s="7" t="s">
        <v>93</v>
      </c>
      <c r="J306" s="13" t="s">
        <v>175</v>
      </c>
      <c r="K306" s="30">
        <v>231</v>
      </c>
      <c r="L306" s="17">
        <v>1.005</v>
      </c>
    </row>
    <row r="307" spans="1:12" ht="12.75">
      <c r="A307" s="7" t="s">
        <v>94</v>
      </c>
      <c r="B307" s="28" t="s">
        <v>173</v>
      </c>
      <c r="C307" s="30">
        <v>246</v>
      </c>
      <c r="D307" s="19">
        <v>1.056</v>
      </c>
      <c r="E307" s="7" t="s">
        <v>94</v>
      </c>
      <c r="F307" s="13" t="s">
        <v>175</v>
      </c>
      <c r="G307" s="30">
        <v>197</v>
      </c>
      <c r="H307" s="8">
        <v>1.005</v>
      </c>
      <c r="I307" s="7" t="s">
        <v>94</v>
      </c>
      <c r="J307" s="13" t="s">
        <v>175</v>
      </c>
      <c r="K307" s="30">
        <v>233</v>
      </c>
      <c r="L307" s="17">
        <v>1.005</v>
      </c>
    </row>
    <row r="308" spans="1:12" ht="12.75">
      <c r="A308" s="7" t="s">
        <v>95</v>
      </c>
      <c r="B308" s="28" t="s">
        <v>168</v>
      </c>
      <c r="C308" s="30">
        <v>220</v>
      </c>
      <c r="D308" s="19">
        <v>1.056</v>
      </c>
      <c r="E308" s="7" t="s">
        <v>95</v>
      </c>
      <c r="F308" s="13" t="s">
        <v>175</v>
      </c>
      <c r="G308" s="30">
        <v>198</v>
      </c>
      <c r="H308" s="8">
        <v>1.005</v>
      </c>
      <c r="I308" s="7" t="s">
        <v>95</v>
      </c>
      <c r="J308" s="13" t="s">
        <v>175</v>
      </c>
      <c r="K308" s="30">
        <v>234</v>
      </c>
      <c r="L308" s="17">
        <v>1.005</v>
      </c>
    </row>
    <row r="309" spans="1:12" ht="12.75">
      <c r="A309" s="7" t="s">
        <v>96</v>
      </c>
      <c r="B309" s="28" t="s">
        <v>168</v>
      </c>
      <c r="C309" s="30">
        <v>221</v>
      </c>
      <c r="D309" s="19">
        <v>1.056</v>
      </c>
      <c r="E309" s="7" t="s">
        <v>96</v>
      </c>
      <c r="F309" s="13" t="s">
        <v>175</v>
      </c>
      <c r="G309" s="30">
        <v>201</v>
      </c>
      <c r="H309" s="8">
        <v>1.005</v>
      </c>
      <c r="I309" s="7" t="s">
        <v>96</v>
      </c>
      <c r="J309" s="13" t="s">
        <v>175</v>
      </c>
      <c r="K309" s="30">
        <v>236</v>
      </c>
      <c r="L309" s="17">
        <v>1.005</v>
      </c>
    </row>
    <row r="310" spans="1:12" ht="12.75">
      <c r="A310" s="7" t="s">
        <v>97</v>
      </c>
      <c r="B310" s="28" t="s">
        <v>168</v>
      </c>
      <c r="C310" s="30">
        <v>231</v>
      </c>
      <c r="D310" s="19">
        <v>1.056</v>
      </c>
      <c r="E310" s="7" t="s">
        <v>97</v>
      </c>
      <c r="F310" s="13" t="s">
        <v>175</v>
      </c>
      <c r="G310" s="30">
        <v>203</v>
      </c>
      <c r="H310" s="8">
        <v>1.005</v>
      </c>
      <c r="I310" s="7" t="s">
        <v>97</v>
      </c>
      <c r="J310" s="13" t="s">
        <v>175</v>
      </c>
      <c r="K310" s="30">
        <v>241</v>
      </c>
      <c r="L310" s="17">
        <v>1.005</v>
      </c>
    </row>
    <row r="311" spans="1:12" ht="12.75">
      <c r="A311" s="7" t="s">
        <v>98</v>
      </c>
      <c r="B311" s="28" t="s">
        <v>168</v>
      </c>
      <c r="C311" s="30">
        <v>239</v>
      </c>
      <c r="D311" s="19">
        <v>1.056</v>
      </c>
      <c r="E311" s="7" t="s">
        <v>98</v>
      </c>
      <c r="F311" s="13" t="s">
        <v>175</v>
      </c>
      <c r="G311" s="30">
        <v>206</v>
      </c>
      <c r="H311" s="8">
        <v>1.005</v>
      </c>
      <c r="I311" s="7" t="s">
        <v>98</v>
      </c>
      <c r="J311" s="13" t="s">
        <v>175</v>
      </c>
      <c r="K311" s="30">
        <v>242</v>
      </c>
      <c r="L311" s="17">
        <v>1.005</v>
      </c>
    </row>
    <row r="312" spans="1:12" ht="12.75">
      <c r="A312" s="7" t="s">
        <v>99</v>
      </c>
      <c r="B312" s="30" t="s">
        <v>168</v>
      </c>
      <c r="C312" s="30">
        <v>243</v>
      </c>
      <c r="D312" s="19">
        <v>1.056</v>
      </c>
      <c r="E312" s="7" t="s">
        <v>99</v>
      </c>
      <c r="F312" s="13" t="s">
        <v>175</v>
      </c>
      <c r="G312" s="30">
        <v>207</v>
      </c>
      <c r="H312" s="8">
        <v>1.005</v>
      </c>
      <c r="I312" s="7" t="s">
        <v>99</v>
      </c>
      <c r="J312" s="13" t="s">
        <v>175</v>
      </c>
      <c r="K312" s="30">
        <v>243</v>
      </c>
      <c r="L312" s="17">
        <v>1.005</v>
      </c>
    </row>
    <row r="313" spans="1:12" ht="13.5" thickBot="1">
      <c r="A313" s="9" t="s">
        <v>100</v>
      </c>
      <c r="B313" s="29" t="s">
        <v>168</v>
      </c>
      <c r="C313" s="29">
        <v>252</v>
      </c>
      <c r="D313" s="20">
        <v>1.056</v>
      </c>
      <c r="E313" s="9" t="s">
        <v>100</v>
      </c>
      <c r="F313" s="14" t="s">
        <v>175</v>
      </c>
      <c r="G313" s="29">
        <v>218</v>
      </c>
      <c r="H313" s="10">
        <v>1.005</v>
      </c>
      <c r="I313" s="9" t="s">
        <v>100</v>
      </c>
      <c r="J313" s="14" t="s">
        <v>173</v>
      </c>
      <c r="K313" s="29">
        <v>90</v>
      </c>
      <c r="L313" s="18">
        <v>1.056</v>
      </c>
    </row>
    <row r="315" ht="13.5" thickBot="1"/>
    <row r="316" spans="1:12" ht="13.5" thickBot="1">
      <c r="A316" s="21" t="s">
        <v>198</v>
      </c>
      <c r="B316" s="34"/>
      <c r="C316" s="32"/>
      <c r="D316" s="16" t="s">
        <v>88</v>
      </c>
      <c r="E316" s="21" t="s">
        <v>199</v>
      </c>
      <c r="F316" s="15"/>
      <c r="G316" s="32"/>
      <c r="H316" s="16" t="s">
        <v>88</v>
      </c>
      <c r="I316" s="21" t="s">
        <v>200</v>
      </c>
      <c r="J316" s="15"/>
      <c r="K316" s="32"/>
      <c r="L316" s="16" t="s">
        <v>88</v>
      </c>
    </row>
    <row r="317" spans="1:12" ht="13.5" thickTop="1">
      <c r="A317" s="7" t="s">
        <v>89</v>
      </c>
      <c r="B317" s="28" t="s">
        <v>176</v>
      </c>
      <c r="C317" s="30">
        <v>49</v>
      </c>
      <c r="D317" s="19">
        <v>1.005</v>
      </c>
      <c r="E317" s="7" t="s">
        <v>89</v>
      </c>
      <c r="F317" s="13" t="s">
        <v>176</v>
      </c>
      <c r="G317" s="30">
        <v>92</v>
      </c>
      <c r="H317" s="8">
        <v>1.005</v>
      </c>
      <c r="I317" s="7" t="s">
        <v>89</v>
      </c>
      <c r="J317" s="13" t="s">
        <v>176</v>
      </c>
      <c r="K317" s="30">
        <v>1</v>
      </c>
      <c r="L317" s="17">
        <v>1.005</v>
      </c>
    </row>
    <row r="318" spans="1:12" ht="12.75">
      <c r="A318" s="7" t="s">
        <v>90</v>
      </c>
      <c r="B318" s="28" t="s">
        <v>176</v>
      </c>
      <c r="C318" s="30">
        <v>50</v>
      </c>
      <c r="D318" s="19">
        <v>1.005</v>
      </c>
      <c r="E318" s="7" t="s">
        <v>90</v>
      </c>
      <c r="F318" s="13" t="s">
        <v>176</v>
      </c>
      <c r="G318" s="30">
        <v>94</v>
      </c>
      <c r="H318" s="8">
        <v>1.005</v>
      </c>
      <c r="I318" s="7" t="s">
        <v>90</v>
      </c>
      <c r="J318" s="13" t="s">
        <v>176</v>
      </c>
      <c r="K318" s="30">
        <v>2</v>
      </c>
      <c r="L318" s="17">
        <v>1.005</v>
      </c>
    </row>
    <row r="319" spans="1:12" ht="12.75">
      <c r="A319" s="7" t="s">
        <v>91</v>
      </c>
      <c r="B319" s="28" t="s">
        <v>176</v>
      </c>
      <c r="C319" s="30">
        <v>52</v>
      </c>
      <c r="D319" s="19">
        <v>1.005</v>
      </c>
      <c r="E319" s="7" t="s">
        <v>91</v>
      </c>
      <c r="F319" s="13" t="s">
        <v>176</v>
      </c>
      <c r="G319" s="30">
        <v>96</v>
      </c>
      <c r="H319" s="8">
        <v>1.005</v>
      </c>
      <c r="I319" s="7" t="s">
        <v>91</v>
      </c>
      <c r="J319" s="13" t="s">
        <v>176</v>
      </c>
      <c r="K319" s="30">
        <v>12</v>
      </c>
      <c r="L319" s="17">
        <v>1.005</v>
      </c>
    </row>
    <row r="320" spans="1:12" ht="12.75">
      <c r="A320" s="7" t="s">
        <v>92</v>
      </c>
      <c r="B320" s="28" t="s">
        <v>176</v>
      </c>
      <c r="C320" s="30">
        <v>54</v>
      </c>
      <c r="D320" s="19">
        <v>1.005</v>
      </c>
      <c r="E320" s="7" t="s">
        <v>92</v>
      </c>
      <c r="F320" s="13" t="s">
        <v>176</v>
      </c>
      <c r="G320" s="30">
        <v>108</v>
      </c>
      <c r="H320" s="8">
        <v>1.005</v>
      </c>
      <c r="I320" s="7" t="s">
        <v>92</v>
      </c>
      <c r="J320" s="13" t="s">
        <v>176</v>
      </c>
      <c r="K320" s="30">
        <v>13</v>
      </c>
      <c r="L320" s="17">
        <v>1.005</v>
      </c>
    </row>
    <row r="321" spans="1:12" ht="12.75">
      <c r="A321" s="7" t="s">
        <v>93</v>
      </c>
      <c r="B321" s="28" t="s">
        <v>176</v>
      </c>
      <c r="C321" s="30">
        <v>61</v>
      </c>
      <c r="D321" s="19">
        <v>1.005</v>
      </c>
      <c r="E321" s="7" t="s">
        <v>93</v>
      </c>
      <c r="F321" s="13" t="s">
        <v>176</v>
      </c>
      <c r="G321" s="30">
        <v>118</v>
      </c>
      <c r="H321" s="8">
        <v>1.005</v>
      </c>
      <c r="I321" s="7" t="s">
        <v>93</v>
      </c>
      <c r="J321" s="13" t="s">
        <v>176</v>
      </c>
      <c r="K321" s="30">
        <v>15</v>
      </c>
      <c r="L321" s="17">
        <v>1.005</v>
      </c>
    </row>
    <row r="322" spans="1:12" ht="12.75">
      <c r="A322" s="7" t="s">
        <v>94</v>
      </c>
      <c r="B322" s="28" t="s">
        <v>176</v>
      </c>
      <c r="C322" s="30">
        <v>62</v>
      </c>
      <c r="D322" s="19">
        <v>1.005</v>
      </c>
      <c r="E322" s="7" t="s">
        <v>94</v>
      </c>
      <c r="F322" s="13" t="s">
        <v>176</v>
      </c>
      <c r="G322" s="30">
        <v>119</v>
      </c>
      <c r="H322" s="8">
        <v>1.005</v>
      </c>
      <c r="I322" s="7" t="s">
        <v>94</v>
      </c>
      <c r="J322" s="13" t="s">
        <v>176</v>
      </c>
      <c r="K322" s="30">
        <v>16</v>
      </c>
      <c r="L322" s="17">
        <v>1.005</v>
      </c>
    </row>
    <row r="323" spans="1:12" ht="12.75">
      <c r="A323" s="7" t="s">
        <v>95</v>
      </c>
      <c r="B323" s="28" t="s">
        <v>176</v>
      </c>
      <c r="C323" s="30">
        <v>64</v>
      </c>
      <c r="D323" s="19">
        <v>1.005</v>
      </c>
      <c r="E323" s="7" t="s">
        <v>95</v>
      </c>
      <c r="F323" s="13" t="s">
        <v>176</v>
      </c>
      <c r="G323" s="30">
        <v>129</v>
      </c>
      <c r="H323" s="8">
        <v>1.005</v>
      </c>
      <c r="I323" s="7" t="s">
        <v>95</v>
      </c>
      <c r="J323" s="13" t="s">
        <v>176</v>
      </c>
      <c r="K323" s="30">
        <v>18</v>
      </c>
      <c r="L323" s="17">
        <v>1.005</v>
      </c>
    </row>
    <row r="324" spans="1:12" ht="12.75">
      <c r="A324" s="7" t="s">
        <v>96</v>
      </c>
      <c r="B324" s="28" t="s">
        <v>176</v>
      </c>
      <c r="C324" s="30">
        <v>65</v>
      </c>
      <c r="D324" s="19">
        <v>1.005</v>
      </c>
      <c r="E324" s="7" t="s">
        <v>96</v>
      </c>
      <c r="F324" s="13" t="s">
        <v>176</v>
      </c>
      <c r="G324" s="30">
        <v>132</v>
      </c>
      <c r="H324" s="8">
        <v>1.005</v>
      </c>
      <c r="I324" s="7" t="s">
        <v>96</v>
      </c>
      <c r="J324" s="13" t="s">
        <v>176</v>
      </c>
      <c r="K324" s="30">
        <v>24</v>
      </c>
      <c r="L324" s="17">
        <v>1.005</v>
      </c>
    </row>
    <row r="325" spans="1:12" ht="12.75">
      <c r="A325" s="7" t="s">
        <v>97</v>
      </c>
      <c r="B325" s="28" t="s">
        <v>176</v>
      </c>
      <c r="C325" s="30">
        <v>66</v>
      </c>
      <c r="D325" s="19">
        <v>1.005</v>
      </c>
      <c r="E325" s="7" t="s">
        <v>97</v>
      </c>
      <c r="F325" s="13" t="s">
        <v>176</v>
      </c>
      <c r="G325" s="30">
        <v>133</v>
      </c>
      <c r="H325" s="8">
        <v>1.005</v>
      </c>
      <c r="I325" s="7" t="s">
        <v>97</v>
      </c>
      <c r="J325" s="13" t="s">
        <v>176</v>
      </c>
      <c r="K325" s="30">
        <v>25</v>
      </c>
      <c r="L325" s="17">
        <v>1.005</v>
      </c>
    </row>
    <row r="326" spans="1:12" ht="12.75">
      <c r="A326" s="7" t="s">
        <v>98</v>
      </c>
      <c r="B326" s="28" t="s">
        <v>176</v>
      </c>
      <c r="C326" s="30">
        <v>67</v>
      </c>
      <c r="D326" s="19">
        <v>1.005</v>
      </c>
      <c r="E326" s="7" t="s">
        <v>98</v>
      </c>
      <c r="F326" s="13" t="s">
        <v>176</v>
      </c>
      <c r="G326" s="30">
        <v>140</v>
      </c>
      <c r="H326" s="8">
        <v>1.005</v>
      </c>
      <c r="I326" s="7" t="s">
        <v>98</v>
      </c>
      <c r="J326" s="13" t="s">
        <v>176</v>
      </c>
      <c r="K326" s="30">
        <v>37</v>
      </c>
      <c r="L326" s="17">
        <v>1.005</v>
      </c>
    </row>
    <row r="327" spans="1:12" ht="12.75">
      <c r="A327" s="7" t="s">
        <v>99</v>
      </c>
      <c r="B327" s="30" t="s">
        <v>176</v>
      </c>
      <c r="C327" s="30">
        <v>82</v>
      </c>
      <c r="D327" s="19">
        <v>1.005</v>
      </c>
      <c r="E327" s="7" t="s">
        <v>99</v>
      </c>
      <c r="F327" s="13" t="s">
        <v>176</v>
      </c>
      <c r="G327" s="30">
        <v>141</v>
      </c>
      <c r="H327" s="8">
        <v>1.005</v>
      </c>
      <c r="I327" s="7" t="s">
        <v>99</v>
      </c>
      <c r="J327" s="13" t="s">
        <v>176</v>
      </c>
      <c r="K327" s="30">
        <v>38</v>
      </c>
      <c r="L327" s="17">
        <v>1.005</v>
      </c>
    </row>
    <row r="328" spans="1:12" ht="13.5" thickBot="1">
      <c r="A328" s="9" t="s">
        <v>100</v>
      </c>
      <c r="B328" s="29" t="s">
        <v>176</v>
      </c>
      <c r="C328" s="29">
        <v>85</v>
      </c>
      <c r="D328" s="20">
        <v>1.005</v>
      </c>
      <c r="E328" s="9" t="s">
        <v>100</v>
      </c>
      <c r="F328" s="14" t="s">
        <v>176</v>
      </c>
      <c r="G328" s="29">
        <v>144</v>
      </c>
      <c r="H328" s="10">
        <v>1.005</v>
      </c>
      <c r="I328" s="9" t="s">
        <v>100</v>
      </c>
      <c r="J328" s="14" t="s">
        <v>176</v>
      </c>
      <c r="K328" s="29">
        <v>40</v>
      </c>
      <c r="L328" s="18">
        <v>1.005</v>
      </c>
    </row>
    <row r="329" ht="12.75">
      <c r="F329" s="2"/>
    </row>
    <row r="330" ht="13.5" thickBot="1"/>
    <row r="331" spans="1:12" ht="13.5" thickBot="1">
      <c r="A331" s="21" t="s">
        <v>226</v>
      </c>
      <c r="B331" s="34"/>
      <c r="C331" s="32"/>
      <c r="D331" s="16" t="s">
        <v>88</v>
      </c>
      <c r="E331" s="21" t="s">
        <v>252</v>
      </c>
      <c r="F331" s="15"/>
      <c r="G331" s="32"/>
      <c r="H331" s="16" t="s">
        <v>88</v>
      </c>
      <c r="I331" s="21" t="s">
        <v>253</v>
      </c>
      <c r="J331" s="15"/>
      <c r="K331" s="32"/>
      <c r="L331" s="16" t="s">
        <v>88</v>
      </c>
    </row>
    <row r="332" spans="1:12" ht="13.5" thickTop="1">
      <c r="A332" s="7" t="s">
        <v>89</v>
      </c>
      <c r="B332" s="28" t="s">
        <v>176</v>
      </c>
      <c r="C332" s="30">
        <v>146</v>
      </c>
      <c r="D332" s="19">
        <v>1.005</v>
      </c>
      <c r="E332" s="7" t="s">
        <v>89</v>
      </c>
      <c r="F332" s="13" t="s">
        <v>167</v>
      </c>
      <c r="G332" s="30">
        <v>3</v>
      </c>
      <c r="H332" s="8">
        <v>1.005</v>
      </c>
      <c r="I332" s="7" t="s">
        <v>89</v>
      </c>
      <c r="J332" s="13" t="s">
        <v>167</v>
      </c>
      <c r="K332" s="30">
        <v>49</v>
      </c>
      <c r="L332" s="17">
        <v>1.005</v>
      </c>
    </row>
    <row r="333" spans="1:12" ht="12.75">
      <c r="A333" s="7" t="s">
        <v>90</v>
      </c>
      <c r="B333" s="28" t="s">
        <v>176</v>
      </c>
      <c r="C333" s="30">
        <v>156</v>
      </c>
      <c r="D333" s="19">
        <v>1.005</v>
      </c>
      <c r="E333" s="7" t="s">
        <v>90</v>
      </c>
      <c r="F333" s="13" t="s">
        <v>167</v>
      </c>
      <c r="G333" s="30">
        <v>11</v>
      </c>
      <c r="H333" s="8">
        <v>1.005</v>
      </c>
      <c r="I333" s="7" t="s">
        <v>90</v>
      </c>
      <c r="J333" s="13" t="s">
        <v>167</v>
      </c>
      <c r="K333" s="30">
        <v>50</v>
      </c>
      <c r="L333" s="17">
        <v>1.005</v>
      </c>
    </row>
    <row r="334" spans="1:12" ht="12.75">
      <c r="A334" s="7" t="s">
        <v>91</v>
      </c>
      <c r="B334" s="28" t="s">
        <v>176</v>
      </c>
      <c r="C334" s="30">
        <v>157</v>
      </c>
      <c r="D334" s="19">
        <v>1.005</v>
      </c>
      <c r="E334" s="7" t="s">
        <v>91</v>
      </c>
      <c r="F334" s="13" t="s">
        <v>167</v>
      </c>
      <c r="G334" s="30">
        <v>16</v>
      </c>
      <c r="H334" s="8">
        <v>1.005</v>
      </c>
      <c r="I334" s="7" t="s">
        <v>91</v>
      </c>
      <c r="J334" s="13" t="s">
        <v>167</v>
      </c>
      <c r="K334" s="30">
        <v>51</v>
      </c>
      <c r="L334" s="17">
        <v>1.005</v>
      </c>
    </row>
    <row r="335" spans="1:12" ht="12.75">
      <c r="A335" s="7" t="s">
        <v>92</v>
      </c>
      <c r="B335" s="28" t="s">
        <v>176</v>
      </c>
      <c r="C335" s="30">
        <v>158</v>
      </c>
      <c r="D335" s="19">
        <v>1.005</v>
      </c>
      <c r="E335" s="7" t="s">
        <v>92</v>
      </c>
      <c r="F335" s="13" t="s">
        <v>167</v>
      </c>
      <c r="G335" s="30">
        <v>17</v>
      </c>
      <c r="H335" s="8">
        <v>1.005</v>
      </c>
      <c r="I335" s="7" t="s">
        <v>92</v>
      </c>
      <c r="J335" s="13" t="s">
        <v>167</v>
      </c>
      <c r="K335" s="30">
        <v>52</v>
      </c>
      <c r="L335" s="17">
        <v>1.005</v>
      </c>
    </row>
    <row r="336" spans="1:12" ht="12.75">
      <c r="A336" s="7" t="s">
        <v>93</v>
      </c>
      <c r="B336" s="28" t="s">
        <v>176</v>
      </c>
      <c r="C336" s="30">
        <v>159</v>
      </c>
      <c r="D336" s="19">
        <v>1.005</v>
      </c>
      <c r="E336" s="7" t="s">
        <v>93</v>
      </c>
      <c r="F336" s="13" t="s">
        <v>167</v>
      </c>
      <c r="G336" s="30">
        <v>18</v>
      </c>
      <c r="H336" s="8">
        <v>1.005</v>
      </c>
      <c r="I336" s="7" t="s">
        <v>93</v>
      </c>
      <c r="J336" s="13" t="s">
        <v>167</v>
      </c>
      <c r="K336" s="30">
        <v>53</v>
      </c>
      <c r="L336" s="17">
        <v>1.005</v>
      </c>
    </row>
    <row r="337" spans="1:12" ht="12.75">
      <c r="A337" s="7" t="s">
        <v>94</v>
      </c>
      <c r="B337" s="28" t="s">
        <v>176</v>
      </c>
      <c r="C337" s="30">
        <v>160</v>
      </c>
      <c r="D337" s="19">
        <v>1.005</v>
      </c>
      <c r="E337" s="7" t="s">
        <v>94</v>
      </c>
      <c r="F337" s="13" t="s">
        <v>167</v>
      </c>
      <c r="G337" s="30">
        <v>29</v>
      </c>
      <c r="H337" s="8">
        <v>1.005</v>
      </c>
      <c r="I337" s="7" t="s">
        <v>94</v>
      </c>
      <c r="J337" s="13" t="s">
        <v>167</v>
      </c>
      <c r="K337" s="30">
        <v>54</v>
      </c>
      <c r="L337" s="17">
        <v>1.005</v>
      </c>
    </row>
    <row r="338" spans="1:12" ht="12.75">
      <c r="A338" s="7" t="s">
        <v>95</v>
      </c>
      <c r="B338" s="28" t="s">
        <v>176</v>
      </c>
      <c r="C338" s="30">
        <v>161</v>
      </c>
      <c r="D338" s="19">
        <v>1.005</v>
      </c>
      <c r="E338" s="7" t="s">
        <v>95</v>
      </c>
      <c r="F338" s="13" t="s">
        <v>167</v>
      </c>
      <c r="G338" s="30">
        <v>30</v>
      </c>
      <c r="H338" s="8">
        <v>1.005</v>
      </c>
      <c r="I338" s="7" t="s">
        <v>95</v>
      </c>
      <c r="J338" s="13" t="s">
        <v>167</v>
      </c>
      <c r="K338" s="30">
        <v>61</v>
      </c>
      <c r="L338" s="17">
        <v>1.005</v>
      </c>
    </row>
    <row r="339" spans="1:12" ht="12.75">
      <c r="A339" s="7" t="s">
        <v>96</v>
      </c>
      <c r="B339" s="28" t="s">
        <v>176</v>
      </c>
      <c r="C339" s="30">
        <v>172</v>
      </c>
      <c r="D339" s="19">
        <v>1.005</v>
      </c>
      <c r="E339" s="7" t="s">
        <v>96</v>
      </c>
      <c r="F339" s="13" t="s">
        <v>167</v>
      </c>
      <c r="G339" s="30">
        <v>31</v>
      </c>
      <c r="H339" s="8">
        <v>1.005</v>
      </c>
      <c r="I339" s="7" t="s">
        <v>96</v>
      </c>
      <c r="J339" s="13" t="s">
        <v>167</v>
      </c>
      <c r="K339" s="30">
        <v>62</v>
      </c>
      <c r="L339" s="17">
        <v>1.005</v>
      </c>
    </row>
    <row r="340" spans="1:12" ht="12.75">
      <c r="A340" s="7" t="s">
        <v>97</v>
      </c>
      <c r="B340" s="28" t="s">
        <v>176</v>
      </c>
      <c r="C340" s="30">
        <v>173</v>
      </c>
      <c r="D340" s="19">
        <v>1.005</v>
      </c>
      <c r="E340" s="7" t="s">
        <v>97</v>
      </c>
      <c r="F340" s="13" t="s">
        <v>167</v>
      </c>
      <c r="G340" s="30">
        <v>32</v>
      </c>
      <c r="H340" s="8">
        <v>1.005</v>
      </c>
      <c r="I340" s="7" t="s">
        <v>97</v>
      </c>
      <c r="J340" s="13" t="s">
        <v>167</v>
      </c>
      <c r="K340" s="30">
        <v>63</v>
      </c>
      <c r="L340" s="17">
        <v>1.005</v>
      </c>
    </row>
    <row r="341" spans="1:12" ht="12.75">
      <c r="A341" s="7" t="s">
        <v>98</v>
      </c>
      <c r="B341" s="28" t="s">
        <v>176</v>
      </c>
      <c r="C341" s="30">
        <v>175</v>
      </c>
      <c r="D341" s="19">
        <v>1.005</v>
      </c>
      <c r="E341" s="7" t="s">
        <v>98</v>
      </c>
      <c r="F341" s="13" t="s">
        <v>167</v>
      </c>
      <c r="G341" s="30">
        <v>39</v>
      </c>
      <c r="H341" s="8">
        <v>1.005</v>
      </c>
      <c r="I341" s="7" t="s">
        <v>98</v>
      </c>
      <c r="J341" s="13" t="s">
        <v>167</v>
      </c>
      <c r="K341" s="30">
        <v>66</v>
      </c>
      <c r="L341" s="17">
        <v>1.005</v>
      </c>
    </row>
    <row r="342" spans="1:12" ht="12.75">
      <c r="A342" s="7" t="s">
        <v>99</v>
      </c>
      <c r="B342" s="30" t="s">
        <v>176</v>
      </c>
      <c r="C342" s="30">
        <v>177</v>
      </c>
      <c r="D342" s="19">
        <v>1.005</v>
      </c>
      <c r="E342" s="7" t="s">
        <v>99</v>
      </c>
      <c r="F342" s="13" t="s">
        <v>167</v>
      </c>
      <c r="G342" s="30">
        <v>40</v>
      </c>
      <c r="H342" s="8">
        <v>1.005</v>
      </c>
      <c r="I342" s="7" t="s">
        <v>99</v>
      </c>
      <c r="J342" s="13" t="s">
        <v>167</v>
      </c>
      <c r="K342" s="30">
        <v>68</v>
      </c>
      <c r="L342" s="17">
        <v>1.005</v>
      </c>
    </row>
    <row r="343" spans="1:12" ht="13.5" thickBot="1">
      <c r="A343" s="9" t="s">
        <v>100</v>
      </c>
      <c r="B343" s="29" t="s">
        <v>176</v>
      </c>
      <c r="C343" s="29">
        <v>178</v>
      </c>
      <c r="D343" s="20">
        <v>1.005</v>
      </c>
      <c r="E343" s="9" t="s">
        <v>100</v>
      </c>
      <c r="F343" s="14" t="s">
        <v>167</v>
      </c>
      <c r="G343" s="29">
        <v>42</v>
      </c>
      <c r="H343" s="10">
        <v>1.005</v>
      </c>
      <c r="I343" s="9" t="s">
        <v>100</v>
      </c>
      <c r="J343" s="14" t="s">
        <v>167</v>
      </c>
      <c r="K343" s="29">
        <v>69</v>
      </c>
      <c r="L343" s="18">
        <v>1.005</v>
      </c>
    </row>
    <row r="344" spans="1:12" ht="12.75">
      <c r="A344" s="1"/>
      <c r="B344" s="121"/>
      <c r="C344" s="121"/>
      <c r="D344" s="1"/>
      <c r="E344" s="1"/>
      <c r="F344" s="2"/>
      <c r="G344" s="121"/>
      <c r="H344" s="1"/>
      <c r="I344" s="1"/>
      <c r="J344" s="15"/>
      <c r="K344" s="121"/>
      <c r="L344" s="1"/>
    </row>
    <row r="345" ht="13.5" thickBot="1"/>
    <row r="346" spans="1:12" ht="13.5" thickBot="1">
      <c r="A346" s="21" t="s">
        <v>254</v>
      </c>
      <c r="B346" s="34"/>
      <c r="C346" s="32"/>
      <c r="D346" s="16" t="s">
        <v>88</v>
      </c>
      <c r="E346" s="21" t="s">
        <v>295</v>
      </c>
      <c r="F346" s="15"/>
      <c r="G346" s="32"/>
      <c r="H346" s="16" t="s">
        <v>88</v>
      </c>
      <c r="I346" s="21" t="s">
        <v>296</v>
      </c>
      <c r="J346" s="15"/>
      <c r="K346" s="32"/>
      <c r="L346" s="16" t="s">
        <v>88</v>
      </c>
    </row>
    <row r="347" spans="1:12" ht="13.5" thickTop="1">
      <c r="A347" s="7" t="s">
        <v>89</v>
      </c>
      <c r="B347" s="28" t="s">
        <v>171</v>
      </c>
      <c r="C347" s="30">
        <v>93</v>
      </c>
      <c r="D347" s="19">
        <v>1.005</v>
      </c>
      <c r="E347" s="7" t="s">
        <v>89</v>
      </c>
      <c r="F347" s="13" t="s">
        <v>177</v>
      </c>
      <c r="G347" s="30">
        <v>3</v>
      </c>
      <c r="H347" s="8">
        <v>1.005</v>
      </c>
      <c r="I347" s="7" t="s">
        <v>89</v>
      </c>
      <c r="J347" s="13" t="s">
        <v>178</v>
      </c>
      <c r="K347" s="30">
        <v>189</v>
      </c>
      <c r="L347" s="17">
        <v>1.005</v>
      </c>
    </row>
    <row r="348" spans="1:12" ht="12.75">
      <c r="A348" s="7" t="s">
        <v>90</v>
      </c>
      <c r="B348" s="28" t="s">
        <v>171</v>
      </c>
      <c r="C348" s="30">
        <v>102</v>
      </c>
      <c r="D348" s="19">
        <v>1.005</v>
      </c>
      <c r="E348" s="7" t="s">
        <v>90</v>
      </c>
      <c r="F348" s="13" t="s">
        <v>177</v>
      </c>
      <c r="G348" s="30">
        <v>13</v>
      </c>
      <c r="H348" s="8">
        <v>1.005</v>
      </c>
      <c r="I348" s="7" t="s">
        <v>90</v>
      </c>
      <c r="J348" s="13" t="s">
        <v>178</v>
      </c>
      <c r="K348" s="30">
        <v>190</v>
      </c>
      <c r="L348" s="17">
        <v>1.005</v>
      </c>
    </row>
    <row r="349" spans="1:12" ht="12.75">
      <c r="A349" s="7" t="s">
        <v>91</v>
      </c>
      <c r="B349" s="28" t="s">
        <v>171</v>
      </c>
      <c r="C349" s="30">
        <v>109</v>
      </c>
      <c r="D349" s="19">
        <v>1.005</v>
      </c>
      <c r="E349" s="7" t="s">
        <v>91</v>
      </c>
      <c r="F349" s="13" t="s">
        <v>177</v>
      </c>
      <c r="G349" s="30">
        <v>16</v>
      </c>
      <c r="H349" s="8">
        <v>1.005</v>
      </c>
      <c r="I349" s="7" t="s">
        <v>91</v>
      </c>
      <c r="J349" s="13" t="s">
        <v>178</v>
      </c>
      <c r="K349" s="30">
        <v>191</v>
      </c>
      <c r="L349" s="17">
        <v>1.005</v>
      </c>
    </row>
    <row r="350" spans="1:12" ht="12.75">
      <c r="A350" s="7" t="s">
        <v>92</v>
      </c>
      <c r="B350" s="28" t="s">
        <v>171</v>
      </c>
      <c r="C350" s="30">
        <v>112</v>
      </c>
      <c r="D350" s="19">
        <v>1.005</v>
      </c>
      <c r="E350" s="7" t="s">
        <v>92</v>
      </c>
      <c r="F350" s="13" t="s">
        <v>177</v>
      </c>
      <c r="G350" s="30">
        <v>23</v>
      </c>
      <c r="H350" s="8">
        <v>1.005</v>
      </c>
      <c r="I350" s="7" t="s">
        <v>92</v>
      </c>
      <c r="J350" s="13" t="s">
        <v>178</v>
      </c>
      <c r="K350" s="30">
        <v>192</v>
      </c>
      <c r="L350" s="17">
        <v>1.005</v>
      </c>
    </row>
    <row r="351" spans="1:12" ht="12.75">
      <c r="A351" s="7" t="s">
        <v>93</v>
      </c>
      <c r="B351" s="28" t="s">
        <v>171</v>
      </c>
      <c r="C351" s="30">
        <v>117</v>
      </c>
      <c r="D351" s="19">
        <v>1.005</v>
      </c>
      <c r="E351" s="7" t="s">
        <v>93</v>
      </c>
      <c r="F351" s="13" t="s">
        <v>177</v>
      </c>
      <c r="G351" s="30">
        <v>26</v>
      </c>
      <c r="H351" s="8">
        <v>1.005</v>
      </c>
      <c r="I351" s="7" t="s">
        <v>93</v>
      </c>
      <c r="J351" s="13" t="s">
        <v>178</v>
      </c>
      <c r="K351" s="30">
        <v>194</v>
      </c>
      <c r="L351" s="17">
        <v>1.005</v>
      </c>
    </row>
    <row r="352" spans="1:12" ht="12.75">
      <c r="A352" s="7" t="s">
        <v>94</v>
      </c>
      <c r="B352" s="28" t="s">
        <v>171</v>
      </c>
      <c r="C352" s="30">
        <v>124</v>
      </c>
      <c r="D352" s="19">
        <v>1.005</v>
      </c>
      <c r="E352" s="7" t="s">
        <v>94</v>
      </c>
      <c r="F352" s="13" t="s">
        <v>177</v>
      </c>
      <c r="G352" s="30">
        <v>29</v>
      </c>
      <c r="H352" s="8">
        <v>1.005</v>
      </c>
      <c r="I352" s="7" t="s">
        <v>94</v>
      </c>
      <c r="J352" s="13" t="s">
        <v>178</v>
      </c>
      <c r="K352" s="30">
        <v>195</v>
      </c>
      <c r="L352" s="17">
        <v>1.005</v>
      </c>
    </row>
    <row r="353" spans="1:12" ht="12.75">
      <c r="A353" s="7" t="s">
        <v>95</v>
      </c>
      <c r="B353" s="28" t="s">
        <v>171</v>
      </c>
      <c r="C353" s="30">
        <v>126</v>
      </c>
      <c r="D353" s="19">
        <v>1.005</v>
      </c>
      <c r="E353" s="7" t="s">
        <v>95</v>
      </c>
      <c r="F353" s="13" t="s">
        <v>177</v>
      </c>
      <c r="G353" s="30">
        <v>30</v>
      </c>
      <c r="H353" s="8">
        <v>1.005</v>
      </c>
      <c r="I353" s="7" t="s">
        <v>95</v>
      </c>
      <c r="J353" s="13" t="s">
        <v>178</v>
      </c>
      <c r="K353" s="30">
        <v>201</v>
      </c>
      <c r="L353" s="17">
        <v>1.005</v>
      </c>
    </row>
    <row r="354" spans="1:12" ht="12.75">
      <c r="A354" s="7" t="s">
        <v>96</v>
      </c>
      <c r="B354" s="28" t="s">
        <v>171</v>
      </c>
      <c r="C354" s="30">
        <v>130</v>
      </c>
      <c r="D354" s="19">
        <v>1.005</v>
      </c>
      <c r="E354" s="7" t="s">
        <v>96</v>
      </c>
      <c r="F354" s="13" t="s">
        <v>177</v>
      </c>
      <c r="G354" s="30">
        <v>31</v>
      </c>
      <c r="H354" s="8">
        <v>1.005</v>
      </c>
      <c r="I354" s="7" t="s">
        <v>96</v>
      </c>
      <c r="J354" s="13" t="s">
        <v>178</v>
      </c>
      <c r="K354" s="30">
        <v>202</v>
      </c>
      <c r="L354" s="17">
        <v>1.005</v>
      </c>
    </row>
    <row r="355" spans="1:12" ht="12.75">
      <c r="A355" s="7" t="s">
        <v>97</v>
      </c>
      <c r="B355" s="28" t="s">
        <v>171</v>
      </c>
      <c r="C355" s="30">
        <v>131</v>
      </c>
      <c r="D355" s="19">
        <v>1.005</v>
      </c>
      <c r="E355" s="7" t="s">
        <v>97</v>
      </c>
      <c r="F355" s="13" t="s">
        <v>177</v>
      </c>
      <c r="G355" s="30">
        <v>38</v>
      </c>
      <c r="H355" s="8">
        <v>1.005</v>
      </c>
      <c r="I355" s="7" t="s">
        <v>97</v>
      </c>
      <c r="J355" s="13" t="s">
        <v>178</v>
      </c>
      <c r="K355" s="30">
        <v>204</v>
      </c>
      <c r="L355" s="17">
        <v>1.005</v>
      </c>
    </row>
    <row r="356" spans="1:12" ht="12.75">
      <c r="A356" s="7" t="s">
        <v>98</v>
      </c>
      <c r="B356" s="28" t="s">
        <v>171</v>
      </c>
      <c r="C356" s="30">
        <v>141</v>
      </c>
      <c r="D356" s="19">
        <v>1.005</v>
      </c>
      <c r="E356" s="7" t="s">
        <v>98</v>
      </c>
      <c r="F356" s="13" t="s">
        <v>177</v>
      </c>
      <c r="G356" s="30">
        <v>42</v>
      </c>
      <c r="H356" s="8">
        <v>1.005</v>
      </c>
      <c r="I356" s="7" t="s">
        <v>98</v>
      </c>
      <c r="J356" s="13" t="s">
        <v>178</v>
      </c>
      <c r="K356" s="30">
        <v>209</v>
      </c>
      <c r="L356" s="17">
        <v>1.005</v>
      </c>
    </row>
    <row r="357" spans="1:12" ht="12.75">
      <c r="A357" s="7" t="s">
        <v>99</v>
      </c>
      <c r="B357" s="30" t="s">
        <v>171</v>
      </c>
      <c r="C357" s="30">
        <v>142</v>
      </c>
      <c r="D357" s="19">
        <v>1.005</v>
      </c>
      <c r="E357" s="7" t="s">
        <v>99</v>
      </c>
      <c r="F357" s="13" t="s">
        <v>177</v>
      </c>
      <c r="G357" s="30">
        <v>45</v>
      </c>
      <c r="H357" s="8">
        <v>1.005</v>
      </c>
      <c r="I357" s="7" t="s">
        <v>99</v>
      </c>
      <c r="J357" s="13" t="s">
        <v>178</v>
      </c>
      <c r="K357" s="30">
        <v>219</v>
      </c>
      <c r="L357" s="17">
        <v>1.005</v>
      </c>
    </row>
    <row r="358" spans="1:12" ht="13.5" thickBot="1">
      <c r="A358" s="9" t="s">
        <v>100</v>
      </c>
      <c r="B358" s="29" t="s">
        <v>171</v>
      </c>
      <c r="C358" s="29">
        <v>157</v>
      </c>
      <c r="D358" s="20">
        <v>1.005</v>
      </c>
      <c r="E358" s="9" t="s">
        <v>100</v>
      </c>
      <c r="F358" s="14" t="s">
        <v>177</v>
      </c>
      <c r="G358" s="29">
        <v>47</v>
      </c>
      <c r="H358" s="10">
        <v>1.005</v>
      </c>
      <c r="I358" s="9" t="s">
        <v>100</v>
      </c>
      <c r="J358" s="14" t="s">
        <v>178</v>
      </c>
      <c r="K358" s="29">
        <v>221</v>
      </c>
      <c r="L358" s="18">
        <v>1.005</v>
      </c>
    </row>
    <row r="360" ht="13.5" thickBot="1"/>
    <row r="361" spans="1:12" ht="13.5" thickBot="1">
      <c r="A361" s="21" t="s">
        <v>297</v>
      </c>
      <c r="B361" s="34"/>
      <c r="C361" s="32"/>
      <c r="D361" s="16" t="s">
        <v>88</v>
      </c>
      <c r="E361" s="21" t="s">
        <v>298</v>
      </c>
      <c r="F361" s="15"/>
      <c r="G361" s="32"/>
      <c r="H361" s="16" t="s">
        <v>88</v>
      </c>
      <c r="I361" s="21" t="s">
        <v>299</v>
      </c>
      <c r="J361" s="15"/>
      <c r="K361" s="32"/>
      <c r="L361" s="16" t="s">
        <v>88</v>
      </c>
    </row>
    <row r="362" spans="1:12" ht="13.5" thickTop="1">
      <c r="A362" s="7" t="s">
        <v>89</v>
      </c>
      <c r="B362" s="28" t="s">
        <v>178</v>
      </c>
      <c r="C362" s="30">
        <v>227</v>
      </c>
      <c r="D362" s="19">
        <v>1.005</v>
      </c>
      <c r="E362" s="7" t="s">
        <v>89</v>
      </c>
      <c r="F362" s="13" t="s">
        <v>457</v>
      </c>
      <c r="G362" s="30">
        <v>49</v>
      </c>
      <c r="H362" s="8">
        <v>1.005</v>
      </c>
      <c r="I362" s="7" t="s">
        <v>89</v>
      </c>
      <c r="J362" s="13" t="s">
        <v>457</v>
      </c>
      <c r="K362" s="30">
        <v>91</v>
      </c>
      <c r="L362" s="17">
        <v>1.005</v>
      </c>
    </row>
    <row r="363" spans="1:12" ht="12.75">
      <c r="A363" s="7" t="s">
        <v>90</v>
      </c>
      <c r="B363" s="28" t="s">
        <v>178</v>
      </c>
      <c r="C363" s="30">
        <v>230</v>
      </c>
      <c r="D363" s="19">
        <v>1.005</v>
      </c>
      <c r="E363" s="7" t="s">
        <v>90</v>
      </c>
      <c r="F363" s="13" t="s">
        <v>457</v>
      </c>
      <c r="G363" s="30">
        <v>40</v>
      </c>
      <c r="H363" s="8">
        <v>1.005</v>
      </c>
      <c r="I363" s="7" t="s">
        <v>90</v>
      </c>
      <c r="J363" s="13" t="s">
        <v>457</v>
      </c>
      <c r="K363" s="30">
        <v>95</v>
      </c>
      <c r="L363" s="17">
        <v>1.005</v>
      </c>
    </row>
    <row r="364" spans="1:12" ht="12.75">
      <c r="A364" s="7" t="s">
        <v>91</v>
      </c>
      <c r="B364" s="28" t="s">
        <v>178</v>
      </c>
      <c r="C364" s="30">
        <v>231</v>
      </c>
      <c r="D364" s="19">
        <v>1.005</v>
      </c>
      <c r="E364" s="7" t="s">
        <v>91</v>
      </c>
      <c r="F364" s="13" t="s">
        <v>457</v>
      </c>
      <c r="G364" s="30">
        <v>55</v>
      </c>
      <c r="H364" s="8">
        <v>1.005</v>
      </c>
      <c r="I364" s="7" t="s">
        <v>91</v>
      </c>
      <c r="J364" s="13" t="s">
        <v>457</v>
      </c>
      <c r="K364" s="30">
        <v>97</v>
      </c>
      <c r="L364" s="17">
        <v>1.005</v>
      </c>
    </row>
    <row r="365" spans="1:12" ht="12.75">
      <c r="A365" s="7" t="s">
        <v>92</v>
      </c>
      <c r="B365" s="28" t="s">
        <v>178</v>
      </c>
      <c r="C365" s="30">
        <v>234</v>
      </c>
      <c r="D365" s="19">
        <v>1.005</v>
      </c>
      <c r="E365" s="7" t="s">
        <v>92</v>
      </c>
      <c r="F365" s="13" t="s">
        <v>457</v>
      </c>
      <c r="G365" s="30">
        <v>56</v>
      </c>
      <c r="H365" s="8">
        <v>1.005</v>
      </c>
      <c r="I365" s="7" t="s">
        <v>92</v>
      </c>
      <c r="J365" s="13" t="s">
        <v>457</v>
      </c>
      <c r="K365" s="30">
        <v>98</v>
      </c>
      <c r="L365" s="17">
        <v>1.005</v>
      </c>
    </row>
    <row r="366" spans="1:12" ht="12.75">
      <c r="A366" s="7" t="s">
        <v>93</v>
      </c>
      <c r="B366" s="28" t="s">
        <v>178</v>
      </c>
      <c r="C366" s="30">
        <v>236</v>
      </c>
      <c r="D366" s="19">
        <v>1.005</v>
      </c>
      <c r="E366" s="7" t="s">
        <v>93</v>
      </c>
      <c r="F366" s="13" t="s">
        <v>457</v>
      </c>
      <c r="G366" s="30">
        <v>58</v>
      </c>
      <c r="H366" s="8">
        <v>1.005</v>
      </c>
      <c r="I366" s="7" t="s">
        <v>93</v>
      </c>
      <c r="J366" s="13" t="s">
        <v>457</v>
      </c>
      <c r="K366" s="30">
        <v>110</v>
      </c>
      <c r="L366" s="17">
        <v>1.005</v>
      </c>
    </row>
    <row r="367" spans="1:12" ht="12.75">
      <c r="A367" s="7" t="s">
        <v>94</v>
      </c>
      <c r="B367" s="28" t="s">
        <v>178</v>
      </c>
      <c r="C367" s="30">
        <v>242</v>
      </c>
      <c r="D367" s="19">
        <v>1.005</v>
      </c>
      <c r="E367" s="7" t="s">
        <v>94</v>
      </c>
      <c r="F367" s="13" t="s">
        <v>457</v>
      </c>
      <c r="G367" s="30">
        <v>66</v>
      </c>
      <c r="H367" s="8">
        <v>1.005</v>
      </c>
      <c r="I367" s="7" t="s">
        <v>94</v>
      </c>
      <c r="J367" s="13" t="s">
        <v>457</v>
      </c>
      <c r="K367" s="30">
        <v>111</v>
      </c>
      <c r="L367" s="17">
        <v>1.005</v>
      </c>
    </row>
    <row r="368" spans="1:12" ht="12.75">
      <c r="A368" s="7" t="s">
        <v>95</v>
      </c>
      <c r="B368" s="28" t="s">
        <v>178</v>
      </c>
      <c r="C368" s="30">
        <v>243</v>
      </c>
      <c r="D368" s="19">
        <v>1.005</v>
      </c>
      <c r="E368" s="7" t="s">
        <v>95</v>
      </c>
      <c r="F368" s="13" t="s">
        <v>457</v>
      </c>
      <c r="G368" s="30">
        <v>68</v>
      </c>
      <c r="H368" s="8">
        <v>1.005</v>
      </c>
      <c r="I368" s="7" t="s">
        <v>95</v>
      </c>
      <c r="J368" s="13" t="s">
        <v>457</v>
      </c>
      <c r="K368" s="30">
        <v>112</v>
      </c>
      <c r="L368" s="17">
        <v>1.005</v>
      </c>
    </row>
    <row r="369" spans="1:12" ht="12.75">
      <c r="A369" s="7" t="s">
        <v>96</v>
      </c>
      <c r="B369" s="28" t="s">
        <v>178</v>
      </c>
      <c r="C369" s="30">
        <v>244</v>
      </c>
      <c r="D369" s="19">
        <v>1.005</v>
      </c>
      <c r="E369" s="7" t="s">
        <v>96</v>
      </c>
      <c r="F369" s="13" t="s">
        <v>457</v>
      </c>
      <c r="G369" s="30">
        <v>69</v>
      </c>
      <c r="H369" s="8">
        <v>1.005</v>
      </c>
      <c r="I369" s="7" t="s">
        <v>96</v>
      </c>
      <c r="J369" s="13" t="s">
        <v>457</v>
      </c>
      <c r="K369" s="30">
        <v>114</v>
      </c>
      <c r="L369" s="17">
        <v>1.005</v>
      </c>
    </row>
    <row r="370" spans="1:12" ht="12.75">
      <c r="A370" s="7" t="s">
        <v>97</v>
      </c>
      <c r="B370" s="28" t="s">
        <v>178</v>
      </c>
      <c r="C370" s="30">
        <v>246</v>
      </c>
      <c r="D370" s="19">
        <v>1.005</v>
      </c>
      <c r="E370" s="7" t="s">
        <v>97</v>
      </c>
      <c r="F370" s="13" t="s">
        <v>457</v>
      </c>
      <c r="G370" s="30">
        <v>79</v>
      </c>
      <c r="H370" s="8">
        <v>1.005</v>
      </c>
      <c r="I370" s="7" t="s">
        <v>97</v>
      </c>
      <c r="J370" s="13" t="s">
        <v>457</v>
      </c>
      <c r="K370" s="30">
        <v>118</v>
      </c>
      <c r="L370" s="17">
        <v>1.005</v>
      </c>
    </row>
    <row r="371" spans="1:12" ht="12.75">
      <c r="A371" s="7" t="s">
        <v>98</v>
      </c>
      <c r="B371" s="28" t="s">
        <v>178</v>
      </c>
      <c r="C371" s="30">
        <v>254</v>
      </c>
      <c r="D371" s="19">
        <v>1.005</v>
      </c>
      <c r="E371" s="7" t="s">
        <v>98</v>
      </c>
      <c r="F371" s="13" t="s">
        <v>457</v>
      </c>
      <c r="G371" s="30">
        <v>83</v>
      </c>
      <c r="H371" s="8">
        <v>1.005</v>
      </c>
      <c r="I371" s="7" t="s">
        <v>98</v>
      </c>
      <c r="J371" s="13" t="s">
        <v>457</v>
      </c>
      <c r="K371" s="30">
        <v>126</v>
      </c>
      <c r="L371" s="17">
        <v>1.005</v>
      </c>
    </row>
    <row r="372" spans="1:12" ht="12.75">
      <c r="A372" s="7" t="s">
        <v>99</v>
      </c>
      <c r="B372" s="30" t="s">
        <v>171</v>
      </c>
      <c r="C372" s="30">
        <v>158</v>
      </c>
      <c r="D372" s="19">
        <v>1.005</v>
      </c>
      <c r="E372" s="7" t="s">
        <v>99</v>
      </c>
      <c r="F372" s="13" t="s">
        <v>457</v>
      </c>
      <c r="G372" s="30">
        <v>84</v>
      </c>
      <c r="H372" s="8">
        <v>1.005</v>
      </c>
      <c r="I372" s="7" t="s">
        <v>99</v>
      </c>
      <c r="J372" s="13" t="s">
        <v>457</v>
      </c>
      <c r="K372" s="30">
        <v>129</v>
      </c>
      <c r="L372" s="17">
        <v>1.005</v>
      </c>
    </row>
    <row r="373" spans="1:12" ht="13.5" thickBot="1">
      <c r="A373" s="9" t="s">
        <v>100</v>
      </c>
      <c r="B373" s="29" t="s">
        <v>171</v>
      </c>
      <c r="C373" s="29">
        <v>164</v>
      </c>
      <c r="D373" s="20">
        <v>1.005</v>
      </c>
      <c r="E373" s="9" t="s">
        <v>100</v>
      </c>
      <c r="F373" s="14" t="s">
        <v>457</v>
      </c>
      <c r="G373" s="29">
        <v>85</v>
      </c>
      <c r="H373" s="10">
        <v>1.005</v>
      </c>
      <c r="I373" s="9" t="s">
        <v>100</v>
      </c>
      <c r="J373" s="14" t="s">
        <v>457</v>
      </c>
      <c r="K373" s="29">
        <v>131</v>
      </c>
      <c r="L373" s="18">
        <v>1.005</v>
      </c>
    </row>
    <row r="375" ht="13.5" thickBot="1"/>
    <row r="376" spans="1:12" ht="13.5" thickBot="1">
      <c r="A376" s="21" t="s">
        <v>300</v>
      </c>
      <c r="B376" s="34"/>
      <c r="C376" s="32"/>
      <c r="D376" s="16" t="s">
        <v>88</v>
      </c>
      <c r="E376" s="21" t="s">
        <v>301</v>
      </c>
      <c r="F376" s="15"/>
      <c r="G376" s="32"/>
      <c r="H376" s="16" t="s">
        <v>88</v>
      </c>
      <c r="I376" s="21" t="s">
        <v>302</v>
      </c>
      <c r="J376" s="15"/>
      <c r="K376" s="32"/>
      <c r="L376" s="16" t="s">
        <v>88</v>
      </c>
    </row>
    <row r="377" spans="1:12" ht="13.5" thickTop="1">
      <c r="A377" s="7" t="s">
        <v>89</v>
      </c>
      <c r="B377" s="28" t="s">
        <v>457</v>
      </c>
      <c r="C377" s="30">
        <v>139</v>
      </c>
      <c r="D377" s="19">
        <v>1.005</v>
      </c>
      <c r="E377" s="7" t="s">
        <v>89</v>
      </c>
      <c r="F377" s="13" t="s">
        <v>455</v>
      </c>
      <c r="G377" s="30">
        <v>196</v>
      </c>
      <c r="H377" s="8">
        <v>1.005</v>
      </c>
      <c r="I377" s="7" t="s">
        <v>89</v>
      </c>
      <c r="J377" s="13" t="s">
        <v>457</v>
      </c>
      <c r="K377" s="30">
        <v>187</v>
      </c>
      <c r="L377" s="17">
        <v>1.005</v>
      </c>
    </row>
    <row r="378" spans="1:12" ht="12.75">
      <c r="A378" s="7" t="s">
        <v>90</v>
      </c>
      <c r="B378" s="28" t="s">
        <v>457</v>
      </c>
      <c r="C378" s="30">
        <v>141</v>
      </c>
      <c r="D378" s="19">
        <v>1.005</v>
      </c>
      <c r="E378" s="7" t="s">
        <v>90</v>
      </c>
      <c r="F378" s="13" t="s">
        <v>455</v>
      </c>
      <c r="G378" s="30">
        <v>198</v>
      </c>
      <c r="H378" s="8">
        <v>1.005</v>
      </c>
      <c r="I378" s="7" t="s">
        <v>90</v>
      </c>
      <c r="J378" s="13" t="s">
        <v>457</v>
      </c>
      <c r="K378" s="30">
        <v>190</v>
      </c>
      <c r="L378" s="17">
        <v>1.005</v>
      </c>
    </row>
    <row r="379" spans="1:12" ht="12.75">
      <c r="A379" s="7" t="s">
        <v>91</v>
      </c>
      <c r="B379" s="28" t="s">
        <v>457</v>
      </c>
      <c r="C379" s="30">
        <v>143</v>
      </c>
      <c r="D379" s="19">
        <v>1.005</v>
      </c>
      <c r="E379" s="7" t="s">
        <v>91</v>
      </c>
      <c r="F379" s="13" t="s">
        <v>455</v>
      </c>
      <c r="G379" s="30">
        <v>202</v>
      </c>
      <c r="H379" s="8">
        <v>1.005</v>
      </c>
      <c r="I379" s="7" t="s">
        <v>91</v>
      </c>
      <c r="J379" s="13" t="s">
        <v>457</v>
      </c>
      <c r="K379" s="30">
        <v>192</v>
      </c>
      <c r="L379" s="17">
        <v>1.005</v>
      </c>
    </row>
    <row r="380" spans="1:12" ht="12.75">
      <c r="A380" s="7" t="s">
        <v>92</v>
      </c>
      <c r="B380" s="28" t="s">
        <v>457</v>
      </c>
      <c r="C380" s="30">
        <v>144</v>
      </c>
      <c r="D380" s="19">
        <v>1.005</v>
      </c>
      <c r="E380" s="7" t="s">
        <v>92</v>
      </c>
      <c r="F380" s="13" t="s">
        <v>455</v>
      </c>
      <c r="G380" s="30">
        <v>203</v>
      </c>
      <c r="H380" s="8">
        <v>1.005</v>
      </c>
      <c r="I380" s="7" t="s">
        <v>92</v>
      </c>
      <c r="J380" s="13" t="s">
        <v>457</v>
      </c>
      <c r="K380" s="30">
        <v>207</v>
      </c>
      <c r="L380" s="17">
        <v>1.005</v>
      </c>
    </row>
    <row r="381" spans="1:12" ht="12.75">
      <c r="A381" s="7" t="s">
        <v>93</v>
      </c>
      <c r="B381" s="28" t="s">
        <v>457</v>
      </c>
      <c r="C381" s="30">
        <v>148</v>
      </c>
      <c r="D381" s="19">
        <v>1.005</v>
      </c>
      <c r="E381" s="7" t="s">
        <v>93</v>
      </c>
      <c r="F381" s="13" t="s">
        <v>455</v>
      </c>
      <c r="G381" s="30">
        <v>206</v>
      </c>
      <c r="H381" s="8">
        <v>1.005</v>
      </c>
      <c r="I381" s="7" t="s">
        <v>93</v>
      </c>
      <c r="J381" s="13" t="s">
        <v>457</v>
      </c>
      <c r="K381" s="30">
        <v>208</v>
      </c>
      <c r="L381" s="17">
        <v>1.005</v>
      </c>
    </row>
    <row r="382" spans="1:12" ht="12.75">
      <c r="A382" s="7" t="s">
        <v>94</v>
      </c>
      <c r="B382" s="28" t="s">
        <v>457</v>
      </c>
      <c r="C382" s="30">
        <v>160</v>
      </c>
      <c r="D382" s="19">
        <v>1.005</v>
      </c>
      <c r="E382" s="7" t="s">
        <v>94</v>
      </c>
      <c r="F382" s="13" t="s">
        <v>455</v>
      </c>
      <c r="G382" s="30">
        <v>209</v>
      </c>
      <c r="H382" s="8">
        <v>1.005</v>
      </c>
      <c r="I382" s="7" t="s">
        <v>94</v>
      </c>
      <c r="J382" s="13" t="s">
        <v>457</v>
      </c>
      <c r="K382" s="30">
        <v>209</v>
      </c>
      <c r="L382" s="17">
        <v>1.005</v>
      </c>
    </row>
    <row r="383" spans="1:12" ht="12.75">
      <c r="A383" s="7" t="s">
        <v>95</v>
      </c>
      <c r="B383" s="28" t="s">
        <v>457</v>
      </c>
      <c r="C383" s="30">
        <v>164</v>
      </c>
      <c r="D383" s="19">
        <v>1.005</v>
      </c>
      <c r="E383" s="7" t="s">
        <v>95</v>
      </c>
      <c r="F383" s="13" t="s">
        <v>455</v>
      </c>
      <c r="G383" s="30">
        <v>214</v>
      </c>
      <c r="H383" s="8">
        <v>1.005</v>
      </c>
      <c r="I383" s="7" t="s">
        <v>95</v>
      </c>
      <c r="J383" s="13" t="s">
        <v>457</v>
      </c>
      <c r="K383" s="30">
        <v>216</v>
      </c>
      <c r="L383" s="17">
        <v>1.005</v>
      </c>
    </row>
    <row r="384" spans="1:12" ht="12.75">
      <c r="A384" s="7" t="s">
        <v>96</v>
      </c>
      <c r="B384" s="28" t="s">
        <v>457</v>
      </c>
      <c r="C384" s="30">
        <v>174</v>
      </c>
      <c r="D384" s="19">
        <v>1.005</v>
      </c>
      <c r="E384" s="7" t="s">
        <v>96</v>
      </c>
      <c r="F384" s="13" t="s">
        <v>455</v>
      </c>
      <c r="G384" s="30">
        <v>216</v>
      </c>
      <c r="H384" s="8">
        <v>1.005</v>
      </c>
      <c r="I384" s="7" t="s">
        <v>96</v>
      </c>
      <c r="J384" s="13" t="s">
        <v>457</v>
      </c>
      <c r="K384" s="30">
        <v>217</v>
      </c>
      <c r="L384" s="17">
        <v>1.005</v>
      </c>
    </row>
    <row r="385" spans="1:12" ht="12.75">
      <c r="A385" s="7" t="s">
        <v>97</v>
      </c>
      <c r="B385" s="28" t="s">
        <v>457</v>
      </c>
      <c r="C385" s="30">
        <v>175</v>
      </c>
      <c r="D385" s="19">
        <v>1.005</v>
      </c>
      <c r="E385" s="7" t="s">
        <v>97</v>
      </c>
      <c r="F385" s="13" t="s">
        <v>455</v>
      </c>
      <c r="G385" s="30">
        <v>219</v>
      </c>
      <c r="H385" s="8">
        <v>1.005</v>
      </c>
      <c r="I385" s="7" t="s">
        <v>97</v>
      </c>
      <c r="J385" s="13" t="s">
        <v>457</v>
      </c>
      <c r="K385" s="30">
        <v>218</v>
      </c>
      <c r="L385" s="17">
        <v>1.005</v>
      </c>
    </row>
    <row r="386" spans="1:12" ht="12.75">
      <c r="A386" s="7" t="s">
        <v>98</v>
      </c>
      <c r="B386" s="28" t="s">
        <v>457</v>
      </c>
      <c r="C386" s="30">
        <v>177</v>
      </c>
      <c r="D386" s="19">
        <v>1.005</v>
      </c>
      <c r="E386" s="7" t="s">
        <v>98</v>
      </c>
      <c r="F386" s="13" t="s">
        <v>455</v>
      </c>
      <c r="G386" s="30">
        <v>223</v>
      </c>
      <c r="H386" s="8">
        <v>1.005</v>
      </c>
      <c r="I386" s="7" t="s">
        <v>98</v>
      </c>
      <c r="J386" s="13" t="s">
        <v>457</v>
      </c>
      <c r="K386" s="30">
        <v>219</v>
      </c>
      <c r="L386" s="17">
        <v>1.005</v>
      </c>
    </row>
    <row r="387" spans="1:12" ht="12.75">
      <c r="A387" s="7" t="s">
        <v>99</v>
      </c>
      <c r="B387" s="30" t="s">
        <v>457</v>
      </c>
      <c r="C387" s="30">
        <v>181</v>
      </c>
      <c r="D387" s="19">
        <v>1.005</v>
      </c>
      <c r="E387" s="7" t="s">
        <v>99</v>
      </c>
      <c r="F387" s="13" t="s">
        <v>455</v>
      </c>
      <c r="G387" s="30">
        <v>228</v>
      </c>
      <c r="H387" s="8">
        <v>1.005</v>
      </c>
      <c r="I387" s="7" t="s">
        <v>99</v>
      </c>
      <c r="J387" s="13" t="s">
        <v>457</v>
      </c>
      <c r="K387" s="30">
        <v>221</v>
      </c>
      <c r="L387" s="17">
        <v>1.005</v>
      </c>
    </row>
    <row r="388" spans="1:12" ht="13.5" thickBot="1">
      <c r="A388" s="9" t="s">
        <v>100</v>
      </c>
      <c r="B388" s="29" t="s">
        <v>457</v>
      </c>
      <c r="C388" s="29">
        <v>185</v>
      </c>
      <c r="D388" s="20">
        <v>1.005</v>
      </c>
      <c r="E388" s="9" t="s">
        <v>100</v>
      </c>
      <c r="F388" s="14" t="s">
        <v>455</v>
      </c>
      <c r="G388" s="29">
        <v>230</v>
      </c>
      <c r="H388" s="10">
        <v>1.005</v>
      </c>
      <c r="I388" s="9" t="s">
        <v>100</v>
      </c>
      <c r="J388" s="14" t="s">
        <v>457</v>
      </c>
      <c r="K388" s="29">
        <v>222</v>
      </c>
      <c r="L388" s="18">
        <v>1.005</v>
      </c>
    </row>
    <row r="390" ht="13.5" thickBot="1"/>
    <row r="391" spans="1:12" ht="13.5" thickBot="1">
      <c r="A391" s="21" t="s">
        <v>303</v>
      </c>
      <c r="B391" s="34"/>
      <c r="C391" s="32"/>
      <c r="D391" s="16" t="s">
        <v>88</v>
      </c>
      <c r="E391" s="21" t="s">
        <v>304</v>
      </c>
      <c r="F391" s="15"/>
      <c r="G391" s="32"/>
      <c r="H391" s="16" t="s">
        <v>88</v>
      </c>
      <c r="I391" s="21" t="s">
        <v>315</v>
      </c>
      <c r="J391" s="15"/>
      <c r="K391" s="32"/>
      <c r="L391" s="16" t="s">
        <v>88</v>
      </c>
    </row>
    <row r="392" spans="1:12" ht="13.5" thickTop="1">
      <c r="A392" s="7" t="s">
        <v>89</v>
      </c>
      <c r="B392" s="28" t="s">
        <v>458</v>
      </c>
      <c r="C392" s="30">
        <v>184</v>
      </c>
      <c r="D392" s="19">
        <v>1.005</v>
      </c>
      <c r="E392" s="7" t="s">
        <v>89</v>
      </c>
      <c r="F392" s="13" t="s">
        <v>234</v>
      </c>
      <c r="G392" s="30">
        <v>144</v>
      </c>
      <c r="H392" s="8">
        <v>1.005</v>
      </c>
      <c r="I392" s="7" t="s">
        <v>89</v>
      </c>
      <c r="J392" s="13" t="s">
        <v>234</v>
      </c>
      <c r="K392" s="30">
        <v>177</v>
      </c>
      <c r="L392" s="17">
        <v>1.005</v>
      </c>
    </row>
    <row r="393" spans="1:12" ht="12.75">
      <c r="A393" s="7" t="s">
        <v>90</v>
      </c>
      <c r="B393" s="28" t="s">
        <v>458</v>
      </c>
      <c r="C393" s="30">
        <v>190</v>
      </c>
      <c r="D393" s="19">
        <v>1.005</v>
      </c>
      <c r="E393" s="7" t="s">
        <v>90</v>
      </c>
      <c r="F393" s="13" t="s">
        <v>234</v>
      </c>
      <c r="G393" s="30">
        <v>146</v>
      </c>
      <c r="H393" s="8">
        <v>1.005</v>
      </c>
      <c r="I393" s="7" t="s">
        <v>90</v>
      </c>
      <c r="J393" s="13" t="s">
        <v>234</v>
      </c>
      <c r="K393" s="30">
        <v>179</v>
      </c>
      <c r="L393" s="17">
        <v>1.005</v>
      </c>
    </row>
    <row r="394" spans="1:12" ht="12.75">
      <c r="A394" s="7" t="s">
        <v>91</v>
      </c>
      <c r="B394" s="28" t="s">
        <v>458</v>
      </c>
      <c r="C394" s="30">
        <v>191</v>
      </c>
      <c r="D394" s="19">
        <v>1.005</v>
      </c>
      <c r="E394" s="7" t="s">
        <v>91</v>
      </c>
      <c r="F394" s="13" t="s">
        <v>234</v>
      </c>
      <c r="G394" s="30">
        <v>149</v>
      </c>
      <c r="H394" s="8">
        <v>1.005</v>
      </c>
      <c r="I394" s="7" t="s">
        <v>91</v>
      </c>
      <c r="J394" s="13" t="s">
        <v>234</v>
      </c>
      <c r="K394" s="30">
        <v>180</v>
      </c>
      <c r="L394" s="17">
        <v>1.005</v>
      </c>
    </row>
    <row r="395" spans="1:12" ht="12.75">
      <c r="A395" s="7" t="s">
        <v>92</v>
      </c>
      <c r="B395" s="28" t="s">
        <v>458</v>
      </c>
      <c r="C395" s="30">
        <v>194</v>
      </c>
      <c r="D395" s="19">
        <v>1.005</v>
      </c>
      <c r="E395" s="7" t="s">
        <v>92</v>
      </c>
      <c r="F395" s="13" t="s">
        <v>234</v>
      </c>
      <c r="G395" s="30">
        <v>155</v>
      </c>
      <c r="H395" s="8">
        <v>1.005</v>
      </c>
      <c r="I395" s="7" t="s">
        <v>92</v>
      </c>
      <c r="J395" s="13" t="s">
        <v>234</v>
      </c>
      <c r="K395" s="30">
        <v>181</v>
      </c>
      <c r="L395" s="17">
        <v>1.005</v>
      </c>
    </row>
    <row r="396" spans="1:12" ht="12.75">
      <c r="A396" s="7" t="s">
        <v>93</v>
      </c>
      <c r="B396" s="28" t="s">
        <v>458</v>
      </c>
      <c r="C396" s="30">
        <v>201</v>
      </c>
      <c r="D396" s="19">
        <v>1.005</v>
      </c>
      <c r="E396" s="7" t="s">
        <v>93</v>
      </c>
      <c r="F396" s="13" t="s">
        <v>234</v>
      </c>
      <c r="G396" s="30">
        <v>156</v>
      </c>
      <c r="H396" s="8">
        <v>1.005</v>
      </c>
      <c r="I396" s="7" t="s">
        <v>93</v>
      </c>
      <c r="J396" s="13" t="s">
        <v>234</v>
      </c>
      <c r="K396" s="30">
        <v>183</v>
      </c>
      <c r="L396" s="17">
        <v>1.005</v>
      </c>
    </row>
    <row r="397" spans="1:12" ht="12.75">
      <c r="A397" s="7" t="s">
        <v>94</v>
      </c>
      <c r="B397" s="28" t="s">
        <v>458</v>
      </c>
      <c r="C397" s="30">
        <v>203</v>
      </c>
      <c r="D397" s="19">
        <v>1.005</v>
      </c>
      <c r="E397" s="7" t="s">
        <v>94</v>
      </c>
      <c r="F397" s="13" t="s">
        <v>234</v>
      </c>
      <c r="G397" s="30">
        <v>157</v>
      </c>
      <c r="H397" s="8">
        <v>1.005</v>
      </c>
      <c r="I397" s="7" t="s">
        <v>94</v>
      </c>
      <c r="J397" s="13" t="s">
        <v>234</v>
      </c>
      <c r="K397" s="30">
        <v>187</v>
      </c>
      <c r="L397" s="17">
        <v>1.005</v>
      </c>
    </row>
    <row r="398" spans="1:12" ht="12.75">
      <c r="A398" s="7" t="s">
        <v>95</v>
      </c>
      <c r="B398" s="28" t="s">
        <v>458</v>
      </c>
      <c r="C398" s="30">
        <v>208</v>
      </c>
      <c r="D398" s="19">
        <v>1.005</v>
      </c>
      <c r="E398" s="7" t="s">
        <v>95</v>
      </c>
      <c r="F398" s="13" t="s">
        <v>234</v>
      </c>
      <c r="G398" s="30">
        <v>158</v>
      </c>
      <c r="H398" s="8">
        <v>1.005</v>
      </c>
      <c r="I398" s="7" t="s">
        <v>95</v>
      </c>
      <c r="J398" s="13" t="s">
        <v>234</v>
      </c>
      <c r="K398" s="30">
        <v>188</v>
      </c>
      <c r="L398" s="17">
        <v>1.005</v>
      </c>
    </row>
    <row r="399" spans="1:12" ht="12.75">
      <c r="A399" s="7" t="s">
        <v>96</v>
      </c>
      <c r="B399" s="28" t="s">
        <v>458</v>
      </c>
      <c r="C399" s="30">
        <v>210</v>
      </c>
      <c r="D399" s="19">
        <v>1.005</v>
      </c>
      <c r="E399" s="7" t="s">
        <v>96</v>
      </c>
      <c r="F399" s="13" t="s">
        <v>234</v>
      </c>
      <c r="G399" s="30">
        <v>160</v>
      </c>
      <c r="H399" s="8">
        <v>1.005</v>
      </c>
      <c r="I399" s="7" t="s">
        <v>96</v>
      </c>
      <c r="J399" s="13" t="s">
        <v>234</v>
      </c>
      <c r="K399" s="30">
        <v>192</v>
      </c>
      <c r="L399" s="17">
        <v>1.005</v>
      </c>
    </row>
    <row r="400" spans="1:12" ht="12.75">
      <c r="A400" s="7" t="s">
        <v>97</v>
      </c>
      <c r="B400" s="28" t="s">
        <v>458</v>
      </c>
      <c r="C400" s="30">
        <v>220</v>
      </c>
      <c r="D400" s="19">
        <v>1.005</v>
      </c>
      <c r="E400" s="7" t="s">
        <v>97</v>
      </c>
      <c r="F400" s="13" t="s">
        <v>234</v>
      </c>
      <c r="G400" s="30">
        <v>165</v>
      </c>
      <c r="H400" s="8">
        <v>1.005</v>
      </c>
      <c r="I400" s="7" t="s">
        <v>97</v>
      </c>
      <c r="J400" s="13" t="s">
        <v>234</v>
      </c>
      <c r="K400" s="30">
        <v>193</v>
      </c>
      <c r="L400" s="17">
        <v>1.005</v>
      </c>
    </row>
    <row r="401" spans="1:12" ht="12.75">
      <c r="A401" s="7" t="s">
        <v>98</v>
      </c>
      <c r="B401" s="28" t="s">
        <v>458</v>
      </c>
      <c r="C401" s="30">
        <v>224</v>
      </c>
      <c r="D401" s="19">
        <v>1.005</v>
      </c>
      <c r="E401" s="7" t="s">
        <v>98</v>
      </c>
      <c r="F401" s="13" t="s">
        <v>234</v>
      </c>
      <c r="G401" s="30">
        <v>171</v>
      </c>
      <c r="H401" s="8">
        <v>1.005</v>
      </c>
      <c r="I401" s="7" t="s">
        <v>98</v>
      </c>
      <c r="J401" s="13" t="s">
        <v>234</v>
      </c>
      <c r="K401" s="30">
        <v>195</v>
      </c>
      <c r="L401" s="17">
        <v>1.005</v>
      </c>
    </row>
    <row r="402" spans="1:12" ht="12.75">
      <c r="A402" s="7" t="s">
        <v>99</v>
      </c>
      <c r="B402" s="30" t="s">
        <v>458</v>
      </c>
      <c r="C402" s="30">
        <v>230</v>
      </c>
      <c r="D402" s="19">
        <v>1.005</v>
      </c>
      <c r="E402" s="7" t="s">
        <v>99</v>
      </c>
      <c r="F402" s="13" t="s">
        <v>234</v>
      </c>
      <c r="G402" s="30">
        <v>173</v>
      </c>
      <c r="H402" s="8">
        <v>1.005</v>
      </c>
      <c r="I402" s="7" t="s">
        <v>99</v>
      </c>
      <c r="J402" s="13" t="s">
        <v>234</v>
      </c>
      <c r="K402" s="30">
        <v>196</v>
      </c>
      <c r="L402" s="17">
        <v>1.005</v>
      </c>
    </row>
    <row r="403" spans="1:12" ht="13.5" thickBot="1">
      <c r="A403" s="9" t="s">
        <v>100</v>
      </c>
      <c r="B403" s="29" t="s">
        <v>458</v>
      </c>
      <c r="C403" s="29">
        <v>232</v>
      </c>
      <c r="D403" s="20">
        <v>1.005</v>
      </c>
      <c r="E403" s="9" t="s">
        <v>100</v>
      </c>
      <c r="F403" s="14" t="s">
        <v>234</v>
      </c>
      <c r="G403" s="29">
        <v>174</v>
      </c>
      <c r="H403" s="10">
        <v>1.005</v>
      </c>
      <c r="I403" s="9" t="s">
        <v>100</v>
      </c>
      <c r="J403" s="14" t="s">
        <v>234</v>
      </c>
      <c r="K403" s="29">
        <v>197</v>
      </c>
      <c r="L403" s="18">
        <v>1.005</v>
      </c>
    </row>
    <row r="405" ht="13.5" thickBot="1"/>
    <row r="406" spans="1:12" ht="13.5" thickBot="1">
      <c r="A406" s="21" t="s">
        <v>316</v>
      </c>
      <c r="B406" s="34"/>
      <c r="C406" s="32"/>
      <c r="D406" s="16" t="s">
        <v>88</v>
      </c>
      <c r="E406" s="21" t="s">
        <v>317</v>
      </c>
      <c r="F406" s="15"/>
      <c r="G406" s="32"/>
      <c r="H406" s="16" t="s">
        <v>88</v>
      </c>
      <c r="I406" s="21" t="s">
        <v>318</v>
      </c>
      <c r="J406" s="15"/>
      <c r="K406" s="32"/>
      <c r="L406" s="16" t="s">
        <v>88</v>
      </c>
    </row>
    <row r="407" spans="1:12" ht="13.5" thickTop="1">
      <c r="A407" s="7" t="s">
        <v>89</v>
      </c>
      <c r="B407" s="28" t="s">
        <v>234</v>
      </c>
      <c r="C407" s="30">
        <v>203</v>
      </c>
      <c r="D407" s="19">
        <v>1.005</v>
      </c>
      <c r="E407" s="7" t="s">
        <v>89</v>
      </c>
      <c r="F407" s="13" t="s">
        <v>234</v>
      </c>
      <c r="G407" s="30">
        <v>28</v>
      </c>
      <c r="H407" s="8">
        <v>1.005</v>
      </c>
      <c r="I407" s="7" t="s">
        <v>89</v>
      </c>
      <c r="J407" s="13" t="s">
        <v>234</v>
      </c>
      <c r="K407" s="30">
        <v>63</v>
      </c>
      <c r="L407" s="17">
        <v>1.005</v>
      </c>
    </row>
    <row r="408" spans="1:12" ht="12.75">
      <c r="A408" s="7" t="s">
        <v>90</v>
      </c>
      <c r="B408" s="28" t="s">
        <v>234</v>
      </c>
      <c r="C408" s="30">
        <v>205</v>
      </c>
      <c r="D408" s="19">
        <v>1.005</v>
      </c>
      <c r="E408" s="7" t="s">
        <v>90</v>
      </c>
      <c r="F408" s="13" t="s">
        <v>234</v>
      </c>
      <c r="G408" s="30">
        <v>29</v>
      </c>
      <c r="H408" s="8">
        <v>1.005</v>
      </c>
      <c r="I408" s="7" t="s">
        <v>90</v>
      </c>
      <c r="J408" s="13" t="s">
        <v>234</v>
      </c>
      <c r="K408" s="30">
        <v>64</v>
      </c>
      <c r="L408" s="17">
        <v>1.005</v>
      </c>
    </row>
    <row r="409" spans="1:12" ht="12.75">
      <c r="A409" s="7" t="s">
        <v>91</v>
      </c>
      <c r="B409" s="28" t="s">
        <v>234</v>
      </c>
      <c r="C409" s="30">
        <v>207</v>
      </c>
      <c r="D409" s="19">
        <v>1.005</v>
      </c>
      <c r="E409" s="7" t="s">
        <v>91</v>
      </c>
      <c r="F409" s="13" t="s">
        <v>234</v>
      </c>
      <c r="G409" s="30">
        <v>40</v>
      </c>
      <c r="H409" s="8">
        <v>1.005</v>
      </c>
      <c r="I409" s="7" t="s">
        <v>91</v>
      </c>
      <c r="J409" s="13" t="s">
        <v>234</v>
      </c>
      <c r="K409" s="30">
        <v>66</v>
      </c>
      <c r="L409" s="17">
        <v>1.005</v>
      </c>
    </row>
    <row r="410" spans="1:12" ht="12.75">
      <c r="A410" s="7" t="s">
        <v>92</v>
      </c>
      <c r="B410" s="28" t="s">
        <v>234</v>
      </c>
      <c r="C410" s="30">
        <v>209</v>
      </c>
      <c r="D410" s="19">
        <v>1.005</v>
      </c>
      <c r="E410" s="7" t="s">
        <v>92</v>
      </c>
      <c r="F410" s="13" t="s">
        <v>234</v>
      </c>
      <c r="G410" s="30">
        <v>41</v>
      </c>
      <c r="H410" s="8">
        <v>1.005</v>
      </c>
      <c r="I410" s="7" t="s">
        <v>92</v>
      </c>
      <c r="J410" s="13" t="s">
        <v>234</v>
      </c>
      <c r="K410" s="30">
        <v>71</v>
      </c>
      <c r="L410" s="17">
        <v>1.005</v>
      </c>
    </row>
    <row r="411" spans="1:12" ht="12.75">
      <c r="A411" s="7" t="s">
        <v>93</v>
      </c>
      <c r="B411" s="28" t="s">
        <v>234</v>
      </c>
      <c r="C411" s="30">
        <v>210</v>
      </c>
      <c r="D411" s="19">
        <v>1.005</v>
      </c>
      <c r="E411" s="7" t="s">
        <v>93</v>
      </c>
      <c r="F411" s="13" t="s">
        <v>234</v>
      </c>
      <c r="G411" s="30">
        <v>48</v>
      </c>
      <c r="H411" s="8">
        <v>1.005</v>
      </c>
      <c r="I411" s="7" t="s">
        <v>93</v>
      </c>
      <c r="J411" s="13" t="s">
        <v>234</v>
      </c>
      <c r="K411" s="30">
        <v>76</v>
      </c>
      <c r="L411" s="17">
        <v>1.005</v>
      </c>
    </row>
    <row r="412" spans="1:12" ht="12.75">
      <c r="A412" s="7" t="s">
        <v>94</v>
      </c>
      <c r="B412" s="28" t="s">
        <v>234</v>
      </c>
      <c r="C412" s="30">
        <v>212</v>
      </c>
      <c r="D412" s="19">
        <v>1.005</v>
      </c>
      <c r="E412" s="7" t="s">
        <v>94</v>
      </c>
      <c r="F412" s="13" t="s">
        <v>234</v>
      </c>
      <c r="G412" s="30">
        <v>49</v>
      </c>
      <c r="H412" s="8">
        <v>1.005</v>
      </c>
      <c r="I412" s="7" t="s">
        <v>94</v>
      </c>
      <c r="J412" s="13" t="s">
        <v>234</v>
      </c>
      <c r="K412" s="30">
        <v>77</v>
      </c>
      <c r="L412" s="17">
        <v>1.005</v>
      </c>
    </row>
    <row r="413" spans="1:12" ht="12.75">
      <c r="A413" s="7" t="s">
        <v>95</v>
      </c>
      <c r="B413" s="28" t="s">
        <v>234</v>
      </c>
      <c r="C413" s="30">
        <v>215</v>
      </c>
      <c r="D413" s="19">
        <v>1.005</v>
      </c>
      <c r="E413" s="7" t="s">
        <v>95</v>
      </c>
      <c r="F413" s="13" t="s">
        <v>234</v>
      </c>
      <c r="G413" s="30">
        <v>51</v>
      </c>
      <c r="H413" s="8">
        <v>1.005</v>
      </c>
      <c r="I413" s="7" t="s">
        <v>95</v>
      </c>
      <c r="J413" s="13" t="s">
        <v>234</v>
      </c>
      <c r="K413" s="30">
        <v>78</v>
      </c>
      <c r="L413" s="17">
        <v>1.005</v>
      </c>
    </row>
    <row r="414" spans="1:12" ht="12.75">
      <c r="A414" s="7" t="s">
        <v>96</v>
      </c>
      <c r="B414" s="28" t="s">
        <v>234</v>
      </c>
      <c r="C414" s="30">
        <v>218</v>
      </c>
      <c r="D414" s="19">
        <v>1.005</v>
      </c>
      <c r="E414" s="7" t="s">
        <v>96</v>
      </c>
      <c r="F414" s="13" t="s">
        <v>234</v>
      </c>
      <c r="G414" s="30">
        <v>52</v>
      </c>
      <c r="H414" s="8">
        <v>1.005</v>
      </c>
      <c r="I414" s="7" t="s">
        <v>96</v>
      </c>
      <c r="J414" s="13" t="s">
        <v>234</v>
      </c>
      <c r="K414" s="30">
        <v>79</v>
      </c>
      <c r="L414" s="17">
        <v>1.005</v>
      </c>
    </row>
    <row r="415" spans="1:12" ht="12.75">
      <c r="A415" s="7" t="s">
        <v>97</v>
      </c>
      <c r="B415" s="28" t="s">
        <v>234</v>
      </c>
      <c r="C415" s="30">
        <v>219</v>
      </c>
      <c r="D415" s="19">
        <v>1.005</v>
      </c>
      <c r="E415" s="7" t="s">
        <v>97</v>
      </c>
      <c r="F415" s="13" t="s">
        <v>234</v>
      </c>
      <c r="G415" s="30">
        <v>55</v>
      </c>
      <c r="H415" s="8">
        <v>1.005</v>
      </c>
      <c r="I415" s="7" t="s">
        <v>97</v>
      </c>
      <c r="J415" s="13" t="s">
        <v>234</v>
      </c>
      <c r="K415" s="30">
        <v>82</v>
      </c>
      <c r="L415" s="17">
        <v>1.005</v>
      </c>
    </row>
    <row r="416" spans="1:12" ht="12.75">
      <c r="A416" s="7" t="s">
        <v>98</v>
      </c>
      <c r="B416" s="28" t="s">
        <v>234</v>
      </c>
      <c r="C416" s="30">
        <v>220</v>
      </c>
      <c r="D416" s="19">
        <v>1.005</v>
      </c>
      <c r="E416" s="7" t="s">
        <v>98</v>
      </c>
      <c r="F416" s="13" t="s">
        <v>234</v>
      </c>
      <c r="G416" s="30">
        <v>57</v>
      </c>
      <c r="H416" s="8">
        <v>1.005</v>
      </c>
      <c r="I416" s="7" t="s">
        <v>98</v>
      </c>
      <c r="J416" s="13" t="s">
        <v>234</v>
      </c>
      <c r="K416" s="30">
        <v>85</v>
      </c>
      <c r="L416" s="17">
        <v>1.005</v>
      </c>
    </row>
    <row r="417" spans="1:12" ht="12.75">
      <c r="A417" s="7" t="s">
        <v>99</v>
      </c>
      <c r="B417" s="30" t="s">
        <v>234</v>
      </c>
      <c r="C417" s="30">
        <v>221</v>
      </c>
      <c r="D417" s="19">
        <v>1.005</v>
      </c>
      <c r="E417" s="7" t="s">
        <v>99</v>
      </c>
      <c r="F417" s="13" t="s">
        <v>234</v>
      </c>
      <c r="G417" s="30">
        <v>61</v>
      </c>
      <c r="H417" s="8">
        <v>1.005</v>
      </c>
      <c r="I417" s="7" t="s">
        <v>99</v>
      </c>
      <c r="J417" s="13" t="s">
        <v>234</v>
      </c>
      <c r="K417" s="30">
        <v>87</v>
      </c>
      <c r="L417" s="17">
        <v>1.005</v>
      </c>
    </row>
    <row r="418" spans="1:12" ht="13.5" thickBot="1">
      <c r="A418" s="9" t="s">
        <v>100</v>
      </c>
      <c r="B418" s="29" t="s">
        <v>234</v>
      </c>
      <c r="C418" s="29">
        <v>222</v>
      </c>
      <c r="D418" s="20">
        <v>1.005</v>
      </c>
      <c r="E418" s="9" t="s">
        <v>100</v>
      </c>
      <c r="F418" s="14" t="s">
        <v>234</v>
      </c>
      <c r="G418" s="29">
        <v>62</v>
      </c>
      <c r="H418" s="10">
        <v>1.005</v>
      </c>
      <c r="I418" s="9" t="s">
        <v>100</v>
      </c>
      <c r="J418" s="14" t="s">
        <v>234</v>
      </c>
      <c r="K418" s="29">
        <v>92</v>
      </c>
      <c r="L418" s="18">
        <v>1.005</v>
      </c>
    </row>
    <row r="420" ht="13.5" thickBot="1"/>
    <row r="421" spans="1:12" ht="13.5" thickBot="1">
      <c r="A421" s="21" t="s">
        <v>319</v>
      </c>
      <c r="B421" s="34"/>
      <c r="C421" s="32"/>
      <c r="D421" s="16" t="s">
        <v>88</v>
      </c>
      <c r="E421" s="21" t="s">
        <v>320</v>
      </c>
      <c r="F421" s="15"/>
      <c r="G421" s="32"/>
      <c r="H421" s="16" t="s">
        <v>88</v>
      </c>
      <c r="I421" s="21" t="s">
        <v>244</v>
      </c>
      <c r="J421" s="15"/>
      <c r="K421" s="32"/>
      <c r="L421" s="16" t="s">
        <v>88</v>
      </c>
    </row>
    <row r="422" spans="1:12" ht="13.5" thickTop="1">
      <c r="A422" s="7" t="s">
        <v>89</v>
      </c>
      <c r="B422" s="28" t="s">
        <v>234</v>
      </c>
      <c r="C422" s="30">
        <v>93</v>
      </c>
      <c r="D422" s="19">
        <v>1.005</v>
      </c>
      <c r="E422" s="7" t="s">
        <v>89</v>
      </c>
      <c r="F422" s="13" t="s">
        <v>234</v>
      </c>
      <c r="G422" s="30">
        <v>2</v>
      </c>
      <c r="H422" s="8">
        <v>1.005</v>
      </c>
      <c r="I422" s="7" t="s">
        <v>89</v>
      </c>
      <c r="J422" s="13" t="s">
        <v>457</v>
      </c>
      <c r="K422" s="30">
        <v>232</v>
      </c>
      <c r="L422" s="17">
        <v>1.005</v>
      </c>
    </row>
    <row r="423" spans="1:12" ht="12.75">
      <c r="A423" s="7" t="s">
        <v>90</v>
      </c>
      <c r="B423" s="28" t="s">
        <v>234</v>
      </c>
      <c r="C423" s="30">
        <v>96</v>
      </c>
      <c r="D423" s="19">
        <v>1.005</v>
      </c>
      <c r="E423" s="7" t="s">
        <v>90</v>
      </c>
      <c r="F423" s="13" t="s">
        <v>234</v>
      </c>
      <c r="G423" s="30">
        <v>3</v>
      </c>
      <c r="H423" s="8">
        <v>1.005</v>
      </c>
      <c r="I423" s="7" t="s">
        <v>90</v>
      </c>
      <c r="J423" s="13" t="s">
        <v>457</v>
      </c>
      <c r="K423" s="30">
        <v>246</v>
      </c>
      <c r="L423" s="17">
        <v>1.005</v>
      </c>
    </row>
    <row r="424" spans="1:12" ht="12.75">
      <c r="A424" s="7" t="s">
        <v>91</v>
      </c>
      <c r="B424" s="28" t="s">
        <v>234</v>
      </c>
      <c r="C424" s="30">
        <v>100</v>
      </c>
      <c r="D424" s="19">
        <v>1.005</v>
      </c>
      <c r="E424" s="7" t="s">
        <v>91</v>
      </c>
      <c r="F424" s="13" t="s">
        <v>234</v>
      </c>
      <c r="G424" s="30">
        <v>11</v>
      </c>
      <c r="H424" s="8">
        <v>1.005</v>
      </c>
      <c r="I424" s="7" t="s">
        <v>91</v>
      </c>
      <c r="J424" s="13" t="s">
        <v>457</v>
      </c>
      <c r="K424" s="30">
        <v>250</v>
      </c>
      <c r="L424" s="17">
        <v>1.005</v>
      </c>
    </row>
    <row r="425" spans="1:12" ht="12.75">
      <c r="A425" s="7" t="s">
        <v>92</v>
      </c>
      <c r="B425" s="28" t="s">
        <v>234</v>
      </c>
      <c r="C425" s="30">
        <v>108</v>
      </c>
      <c r="D425" s="19">
        <v>1.005</v>
      </c>
      <c r="E425" s="7" t="s">
        <v>92</v>
      </c>
      <c r="F425" s="13" t="s">
        <v>234</v>
      </c>
      <c r="G425" s="30">
        <v>12</v>
      </c>
      <c r="H425" s="8">
        <v>1.005</v>
      </c>
      <c r="I425" s="7" t="s">
        <v>92</v>
      </c>
      <c r="J425" s="13" t="s">
        <v>457</v>
      </c>
      <c r="K425" s="30">
        <v>251</v>
      </c>
      <c r="L425" s="17">
        <v>1.005</v>
      </c>
    </row>
    <row r="426" spans="1:12" ht="12.75">
      <c r="A426" s="7" t="s">
        <v>93</v>
      </c>
      <c r="B426" s="28" t="s">
        <v>234</v>
      </c>
      <c r="C426" s="30">
        <v>113</v>
      </c>
      <c r="D426" s="19">
        <v>1.005</v>
      </c>
      <c r="E426" s="7" t="s">
        <v>93</v>
      </c>
      <c r="F426" s="13" t="s">
        <v>234</v>
      </c>
      <c r="G426" s="30">
        <v>16</v>
      </c>
      <c r="H426" s="8">
        <v>1.005</v>
      </c>
      <c r="I426" s="7" t="s">
        <v>93</v>
      </c>
      <c r="J426" s="13" t="s">
        <v>457</v>
      </c>
      <c r="K426" s="30">
        <v>253</v>
      </c>
      <c r="L426" s="17">
        <v>1.005</v>
      </c>
    </row>
    <row r="427" spans="1:12" ht="12.75">
      <c r="A427" s="7" t="s">
        <v>94</v>
      </c>
      <c r="B427" s="28" t="s">
        <v>234</v>
      </c>
      <c r="C427" s="30">
        <v>123</v>
      </c>
      <c r="D427" s="19">
        <v>1.005</v>
      </c>
      <c r="E427" s="7" t="s">
        <v>94</v>
      </c>
      <c r="F427" s="13" t="s">
        <v>234</v>
      </c>
      <c r="G427" s="30">
        <v>17</v>
      </c>
      <c r="H427" s="8">
        <v>1.005</v>
      </c>
      <c r="I427" s="7" t="s">
        <v>94</v>
      </c>
      <c r="J427" s="13" t="s">
        <v>457</v>
      </c>
      <c r="K427" s="30">
        <v>255</v>
      </c>
      <c r="L427" s="17">
        <v>1.005</v>
      </c>
    </row>
    <row r="428" spans="1:12" ht="12.75">
      <c r="A428" s="7" t="s">
        <v>95</v>
      </c>
      <c r="B428" s="28" t="s">
        <v>234</v>
      </c>
      <c r="C428" s="30">
        <v>130</v>
      </c>
      <c r="D428" s="19">
        <v>1.005</v>
      </c>
      <c r="E428" s="7" t="s">
        <v>95</v>
      </c>
      <c r="F428" s="13" t="s">
        <v>234</v>
      </c>
      <c r="G428" s="30">
        <v>18</v>
      </c>
      <c r="H428" s="8">
        <v>1.005</v>
      </c>
      <c r="I428" s="7" t="s">
        <v>95</v>
      </c>
      <c r="J428" s="13" t="s">
        <v>457</v>
      </c>
      <c r="K428" s="30">
        <v>256</v>
      </c>
      <c r="L428" s="17">
        <v>1.005</v>
      </c>
    </row>
    <row r="429" spans="1:12" ht="12.75">
      <c r="A429" s="7" t="s">
        <v>96</v>
      </c>
      <c r="B429" s="28" t="s">
        <v>234</v>
      </c>
      <c r="C429" s="30">
        <v>132</v>
      </c>
      <c r="D429" s="19">
        <v>1.005</v>
      </c>
      <c r="E429" s="7" t="s">
        <v>96</v>
      </c>
      <c r="F429" s="13" t="s">
        <v>234</v>
      </c>
      <c r="G429" s="30">
        <v>19</v>
      </c>
      <c r="H429" s="8">
        <v>1.005</v>
      </c>
      <c r="I429" s="7" t="s">
        <v>96</v>
      </c>
      <c r="J429" s="13" t="s">
        <v>458</v>
      </c>
      <c r="K429" s="30">
        <v>237</v>
      </c>
      <c r="L429" s="17">
        <v>1.005</v>
      </c>
    </row>
    <row r="430" spans="1:12" ht="12.75">
      <c r="A430" s="7" t="s">
        <v>97</v>
      </c>
      <c r="B430" s="28" t="s">
        <v>234</v>
      </c>
      <c r="C430" s="30">
        <v>133</v>
      </c>
      <c r="D430" s="19">
        <v>1.005</v>
      </c>
      <c r="E430" s="7" t="s">
        <v>97</v>
      </c>
      <c r="F430" s="13" t="s">
        <v>234</v>
      </c>
      <c r="G430" s="30">
        <v>24</v>
      </c>
      <c r="H430" s="8">
        <v>1.005</v>
      </c>
      <c r="I430" s="7" t="s">
        <v>97</v>
      </c>
      <c r="J430" s="13" t="s">
        <v>458</v>
      </c>
      <c r="K430" s="30">
        <v>239</v>
      </c>
      <c r="L430" s="17">
        <v>1.005</v>
      </c>
    </row>
    <row r="431" spans="1:12" ht="12.75">
      <c r="A431" s="7" t="s">
        <v>98</v>
      </c>
      <c r="B431" s="28" t="s">
        <v>234</v>
      </c>
      <c r="C431" s="30">
        <v>134</v>
      </c>
      <c r="D431" s="19">
        <v>1.005</v>
      </c>
      <c r="E431" s="7" t="s">
        <v>98</v>
      </c>
      <c r="F431" s="13" t="s">
        <v>234</v>
      </c>
      <c r="G431" s="30">
        <v>25</v>
      </c>
      <c r="H431" s="8">
        <v>1.005</v>
      </c>
      <c r="I431" s="7" t="s">
        <v>98</v>
      </c>
      <c r="J431" s="13" t="s">
        <v>458</v>
      </c>
      <c r="K431" s="30">
        <v>242</v>
      </c>
      <c r="L431" s="17">
        <v>1.005</v>
      </c>
    </row>
    <row r="432" spans="1:12" ht="12.75">
      <c r="A432" s="7" t="s">
        <v>99</v>
      </c>
      <c r="B432" s="30" t="s">
        <v>234</v>
      </c>
      <c r="C432" s="30">
        <v>142</v>
      </c>
      <c r="D432" s="19">
        <v>1.005</v>
      </c>
      <c r="E432" s="7" t="s">
        <v>99</v>
      </c>
      <c r="F432" s="13" t="s">
        <v>234</v>
      </c>
      <c r="G432" s="30">
        <v>26</v>
      </c>
      <c r="H432" s="8">
        <v>1.005</v>
      </c>
      <c r="I432" s="7" t="s">
        <v>99</v>
      </c>
      <c r="J432" s="13" t="s">
        <v>458</v>
      </c>
      <c r="K432" s="30">
        <v>253</v>
      </c>
      <c r="L432" s="17">
        <v>1.005</v>
      </c>
    </row>
    <row r="433" spans="1:12" ht="13.5" thickBot="1">
      <c r="A433" s="9" t="s">
        <v>100</v>
      </c>
      <c r="B433" s="29" t="s">
        <v>234</v>
      </c>
      <c r="C433" s="29">
        <v>143</v>
      </c>
      <c r="D433" s="20">
        <v>1.005</v>
      </c>
      <c r="E433" s="9" t="s">
        <v>100</v>
      </c>
      <c r="F433" s="14" t="s">
        <v>478</v>
      </c>
      <c r="G433" s="29">
        <v>238</v>
      </c>
      <c r="H433" s="10">
        <v>1.056</v>
      </c>
      <c r="I433" s="9" t="s">
        <v>100</v>
      </c>
      <c r="J433" s="14" t="s">
        <v>458</v>
      </c>
      <c r="K433" s="29">
        <v>254</v>
      </c>
      <c r="L433" s="18">
        <v>1.005</v>
      </c>
    </row>
    <row r="435" ht="13.5" thickBot="1"/>
    <row r="436" spans="1:12" ht="13.5" thickBot="1">
      <c r="A436" s="21" t="s">
        <v>245</v>
      </c>
      <c r="B436" s="34"/>
      <c r="C436" s="32"/>
      <c r="D436" s="16" t="s">
        <v>88</v>
      </c>
      <c r="E436" s="21" t="s">
        <v>246</v>
      </c>
      <c r="F436" s="15"/>
      <c r="G436" s="32"/>
      <c r="H436" s="16" t="s">
        <v>88</v>
      </c>
      <c r="I436" s="21" t="s">
        <v>247</v>
      </c>
      <c r="J436" s="15"/>
      <c r="K436" s="32"/>
      <c r="L436" s="16" t="s">
        <v>88</v>
      </c>
    </row>
    <row r="437" spans="1:12" ht="13.5" thickTop="1">
      <c r="A437" s="7" t="s">
        <v>89</v>
      </c>
      <c r="B437" s="28" t="s">
        <v>235</v>
      </c>
      <c r="C437" s="30">
        <v>5</v>
      </c>
      <c r="D437" s="19">
        <v>1.005</v>
      </c>
      <c r="E437" s="7" t="s">
        <v>89</v>
      </c>
      <c r="F437" s="13" t="s">
        <v>235</v>
      </c>
      <c r="G437" s="30">
        <v>70</v>
      </c>
      <c r="H437" s="8">
        <v>1.005</v>
      </c>
      <c r="I437" s="7" t="s">
        <v>89</v>
      </c>
      <c r="J437" s="13" t="s">
        <v>235</v>
      </c>
      <c r="K437" s="30">
        <v>128</v>
      </c>
      <c r="L437" s="17">
        <v>1.005</v>
      </c>
    </row>
    <row r="438" spans="1:12" ht="12.75">
      <c r="A438" s="7" t="s">
        <v>90</v>
      </c>
      <c r="B438" s="28" t="s">
        <v>235</v>
      </c>
      <c r="C438" s="30">
        <v>6</v>
      </c>
      <c r="D438" s="19">
        <v>1.005</v>
      </c>
      <c r="E438" s="7" t="s">
        <v>90</v>
      </c>
      <c r="F438" s="13" t="s">
        <v>235</v>
      </c>
      <c r="G438" s="30">
        <v>78</v>
      </c>
      <c r="H438" s="8">
        <v>1.005</v>
      </c>
      <c r="I438" s="7" t="s">
        <v>90</v>
      </c>
      <c r="J438" s="13" t="s">
        <v>235</v>
      </c>
      <c r="K438" s="30">
        <v>129</v>
      </c>
      <c r="L438" s="17">
        <v>1.005</v>
      </c>
    </row>
    <row r="439" spans="1:12" ht="12.75">
      <c r="A439" s="7" t="s">
        <v>91</v>
      </c>
      <c r="B439" s="28" t="s">
        <v>235</v>
      </c>
      <c r="C439" s="30">
        <v>13</v>
      </c>
      <c r="D439" s="19">
        <v>1.005</v>
      </c>
      <c r="E439" s="7" t="s">
        <v>91</v>
      </c>
      <c r="F439" s="13" t="s">
        <v>235</v>
      </c>
      <c r="G439" s="30">
        <v>81</v>
      </c>
      <c r="H439" s="8">
        <v>1.005</v>
      </c>
      <c r="I439" s="7" t="s">
        <v>91</v>
      </c>
      <c r="J439" s="13" t="s">
        <v>235</v>
      </c>
      <c r="K439" s="30">
        <v>130</v>
      </c>
      <c r="L439" s="17">
        <v>1.005</v>
      </c>
    </row>
    <row r="440" spans="1:12" ht="12.75">
      <c r="A440" s="7" t="s">
        <v>92</v>
      </c>
      <c r="B440" s="28" t="s">
        <v>235</v>
      </c>
      <c r="C440" s="30">
        <v>15</v>
      </c>
      <c r="D440" s="19">
        <v>1.005</v>
      </c>
      <c r="E440" s="7" t="s">
        <v>92</v>
      </c>
      <c r="F440" s="13" t="s">
        <v>235</v>
      </c>
      <c r="G440" s="30">
        <v>85</v>
      </c>
      <c r="H440" s="8">
        <v>1.005</v>
      </c>
      <c r="I440" s="7" t="s">
        <v>92</v>
      </c>
      <c r="J440" s="13" t="s">
        <v>235</v>
      </c>
      <c r="K440" s="30">
        <v>131</v>
      </c>
      <c r="L440" s="17">
        <v>1.005</v>
      </c>
    </row>
    <row r="441" spans="1:12" ht="12.75">
      <c r="A441" s="7" t="s">
        <v>93</v>
      </c>
      <c r="B441" s="28" t="s">
        <v>235</v>
      </c>
      <c r="C441" s="30">
        <v>16</v>
      </c>
      <c r="D441" s="19">
        <v>1.005</v>
      </c>
      <c r="E441" s="7" t="s">
        <v>93</v>
      </c>
      <c r="F441" s="13" t="s">
        <v>235</v>
      </c>
      <c r="G441" s="30">
        <v>92</v>
      </c>
      <c r="H441" s="8">
        <v>1.005</v>
      </c>
      <c r="I441" s="7" t="s">
        <v>93</v>
      </c>
      <c r="J441" s="13" t="s">
        <v>235</v>
      </c>
      <c r="K441" s="30">
        <v>132</v>
      </c>
      <c r="L441" s="17">
        <v>1.005</v>
      </c>
    </row>
    <row r="442" spans="1:12" ht="12.75">
      <c r="A442" s="7" t="s">
        <v>94</v>
      </c>
      <c r="B442" s="28" t="s">
        <v>235</v>
      </c>
      <c r="C442" s="30">
        <v>31</v>
      </c>
      <c r="D442" s="19">
        <v>1.005</v>
      </c>
      <c r="E442" s="7" t="s">
        <v>94</v>
      </c>
      <c r="F442" s="13" t="s">
        <v>235</v>
      </c>
      <c r="G442" s="30">
        <v>93</v>
      </c>
      <c r="H442" s="8">
        <v>1.005</v>
      </c>
      <c r="I442" s="7" t="s">
        <v>94</v>
      </c>
      <c r="J442" s="13" t="s">
        <v>235</v>
      </c>
      <c r="K442" s="30">
        <v>135</v>
      </c>
      <c r="L442" s="17">
        <v>1.005</v>
      </c>
    </row>
    <row r="443" spans="1:12" ht="12.75">
      <c r="A443" s="7" t="s">
        <v>95</v>
      </c>
      <c r="B443" s="28" t="s">
        <v>235</v>
      </c>
      <c r="C443" s="30">
        <v>35</v>
      </c>
      <c r="D443" s="19">
        <v>1.005</v>
      </c>
      <c r="E443" s="7" t="s">
        <v>95</v>
      </c>
      <c r="F443" s="13" t="s">
        <v>235</v>
      </c>
      <c r="G443" s="30">
        <v>99</v>
      </c>
      <c r="H443" s="8">
        <v>1.005</v>
      </c>
      <c r="I443" s="7" t="s">
        <v>95</v>
      </c>
      <c r="J443" s="13" t="s">
        <v>235</v>
      </c>
      <c r="K443" s="30">
        <v>141</v>
      </c>
      <c r="L443" s="17">
        <v>1.005</v>
      </c>
    </row>
    <row r="444" spans="1:12" ht="12.75">
      <c r="A444" s="7" t="s">
        <v>96</v>
      </c>
      <c r="B444" s="28" t="s">
        <v>235</v>
      </c>
      <c r="C444" s="30">
        <v>39</v>
      </c>
      <c r="D444" s="19">
        <v>1.005</v>
      </c>
      <c r="E444" s="7" t="s">
        <v>96</v>
      </c>
      <c r="F444" s="13" t="s">
        <v>235</v>
      </c>
      <c r="G444" s="30">
        <v>108</v>
      </c>
      <c r="H444" s="8">
        <v>1.005</v>
      </c>
      <c r="I444" s="7" t="s">
        <v>96</v>
      </c>
      <c r="J444" s="13" t="s">
        <v>235</v>
      </c>
      <c r="K444" s="30">
        <v>142</v>
      </c>
      <c r="L444" s="17">
        <v>1.005</v>
      </c>
    </row>
    <row r="445" spans="1:12" ht="12.75">
      <c r="A445" s="7" t="s">
        <v>97</v>
      </c>
      <c r="B445" s="28" t="s">
        <v>235</v>
      </c>
      <c r="C445" s="30">
        <v>44</v>
      </c>
      <c r="D445" s="19">
        <v>1.005</v>
      </c>
      <c r="E445" s="7" t="s">
        <v>97</v>
      </c>
      <c r="F445" s="13" t="s">
        <v>235</v>
      </c>
      <c r="G445" s="30">
        <v>110</v>
      </c>
      <c r="H445" s="8">
        <v>1.005</v>
      </c>
      <c r="I445" s="7" t="s">
        <v>97</v>
      </c>
      <c r="J445" s="13" t="s">
        <v>235</v>
      </c>
      <c r="K445" s="30">
        <v>145</v>
      </c>
      <c r="L445" s="17">
        <v>1.005</v>
      </c>
    </row>
    <row r="446" spans="1:12" ht="12.75">
      <c r="A446" s="7" t="s">
        <v>98</v>
      </c>
      <c r="B446" s="28" t="s">
        <v>235</v>
      </c>
      <c r="C446" s="30">
        <v>62</v>
      </c>
      <c r="D446" s="19">
        <v>1.005</v>
      </c>
      <c r="E446" s="7" t="s">
        <v>98</v>
      </c>
      <c r="F446" s="13" t="s">
        <v>235</v>
      </c>
      <c r="G446" s="30">
        <v>111</v>
      </c>
      <c r="H446" s="8">
        <v>1.005</v>
      </c>
      <c r="I446" s="7" t="s">
        <v>98</v>
      </c>
      <c r="J446" s="13" t="s">
        <v>235</v>
      </c>
      <c r="K446" s="30">
        <v>146</v>
      </c>
      <c r="L446" s="17">
        <v>1.005</v>
      </c>
    </row>
    <row r="447" spans="1:12" ht="12.75">
      <c r="A447" s="7" t="s">
        <v>99</v>
      </c>
      <c r="B447" s="30" t="s">
        <v>235</v>
      </c>
      <c r="C447" s="30">
        <v>63</v>
      </c>
      <c r="D447" s="19">
        <v>1.005</v>
      </c>
      <c r="E447" s="7" t="s">
        <v>99</v>
      </c>
      <c r="F447" s="13" t="s">
        <v>235</v>
      </c>
      <c r="G447" s="30">
        <v>113</v>
      </c>
      <c r="H447" s="8">
        <v>1.005</v>
      </c>
      <c r="I447" s="7" t="s">
        <v>99</v>
      </c>
      <c r="J447" s="13" t="s">
        <v>235</v>
      </c>
      <c r="K447" s="30">
        <v>149</v>
      </c>
      <c r="L447" s="17">
        <v>1.005</v>
      </c>
    </row>
    <row r="448" spans="1:12" ht="13.5" thickBot="1">
      <c r="A448" s="9" t="s">
        <v>100</v>
      </c>
      <c r="B448" s="29" t="s">
        <v>235</v>
      </c>
      <c r="C448" s="29">
        <v>67</v>
      </c>
      <c r="D448" s="20">
        <v>1.005</v>
      </c>
      <c r="E448" s="9" t="s">
        <v>100</v>
      </c>
      <c r="F448" s="14" t="s">
        <v>235</v>
      </c>
      <c r="G448" s="29">
        <v>126</v>
      </c>
      <c r="H448" s="10">
        <v>1.005</v>
      </c>
      <c r="I448" s="9" t="s">
        <v>100</v>
      </c>
      <c r="J448" s="14" t="s">
        <v>235</v>
      </c>
      <c r="K448" s="29">
        <v>153</v>
      </c>
      <c r="L448" s="18">
        <v>1.005</v>
      </c>
    </row>
    <row r="450" ht="13.5" thickBot="1"/>
    <row r="451" spans="1:12" ht="13.5" thickBot="1">
      <c r="A451" s="21" t="s">
        <v>392</v>
      </c>
      <c r="B451" s="34"/>
      <c r="C451" s="32"/>
      <c r="D451" s="16" t="s">
        <v>88</v>
      </c>
      <c r="E451" s="21" t="s">
        <v>393</v>
      </c>
      <c r="F451" s="15"/>
      <c r="G451" s="32"/>
      <c r="H451" s="16" t="s">
        <v>88</v>
      </c>
      <c r="I451" s="21" t="s">
        <v>394</v>
      </c>
      <c r="J451" s="15"/>
      <c r="K451" s="32"/>
      <c r="L451" s="16" t="s">
        <v>88</v>
      </c>
    </row>
    <row r="452" spans="1:12" ht="13.5" thickTop="1">
      <c r="A452" s="7" t="s">
        <v>89</v>
      </c>
      <c r="B452" s="28" t="s">
        <v>235</v>
      </c>
      <c r="C452" s="30">
        <v>162</v>
      </c>
      <c r="D452" s="19">
        <v>1.005</v>
      </c>
      <c r="E452" s="7" t="s">
        <v>89</v>
      </c>
      <c r="F452" s="13" t="s">
        <v>455</v>
      </c>
      <c r="G452" s="30">
        <v>237</v>
      </c>
      <c r="H452" s="8">
        <v>1.005</v>
      </c>
      <c r="I452" s="7" t="s">
        <v>89</v>
      </c>
      <c r="J452" s="13" t="s">
        <v>234</v>
      </c>
      <c r="K452" s="30">
        <v>224</v>
      </c>
      <c r="L452" s="17">
        <v>1.005</v>
      </c>
    </row>
    <row r="453" spans="1:12" ht="12.75">
      <c r="A453" s="7" t="s">
        <v>90</v>
      </c>
      <c r="B453" s="28" t="s">
        <v>235</v>
      </c>
      <c r="C453" s="30">
        <v>163</v>
      </c>
      <c r="D453" s="19">
        <v>1.005</v>
      </c>
      <c r="E453" s="7" t="s">
        <v>90</v>
      </c>
      <c r="F453" s="13" t="s">
        <v>455</v>
      </c>
      <c r="G453" s="30">
        <v>240</v>
      </c>
      <c r="H453" s="8">
        <v>1.005</v>
      </c>
      <c r="I453" s="7" t="s">
        <v>90</v>
      </c>
      <c r="J453" s="13" t="s">
        <v>234</v>
      </c>
      <c r="K453" s="30">
        <v>225</v>
      </c>
      <c r="L453" s="17">
        <v>1.005</v>
      </c>
    </row>
    <row r="454" spans="1:12" ht="12.75">
      <c r="A454" s="7" t="s">
        <v>91</v>
      </c>
      <c r="B454" s="28" t="s">
        <v>235</v>
      </c>
      <c r="C454" s="30">
        <v>165</v>
      </c>
      <c r="D454" s="19">
        <v>1.005</v>
      </c>
      <c r="E454" s="7" t="s">
        <v>91</v>
      </c>
      <c r="F454" s="13" t="s">
        <v>455</v>
      </c>
      <c r="G454" s="30">
        <v>241</v>
      </c>
      <c r="H454" s="8">
        <v>1.005</v>
      </c>
      <c r="I454" s="7" t="s">
        <v>91</v>
      </c>
      <c r="J454" s="13" t="s">
        <v>234</v>
      </c>
      <c r="K454" s="30">
        <v>231</v>
      </c>
      <c r="L454" s="17">
        <v>1.005</v>
      </c>
    </row>
    <row r="455" spans="1:12" ht="12.75">
      <c r="A455" s="7" t="s">
        <v>92</v>
      </c>
      <c r="B455" s="28" t="s">
        <v>235</v>
      </c>
      <c r="C455" s="30">
        <v>172</v>
      </c>
      <c r="D455" s="19">
        <v>1.005</v>
      </c>
      <c r="E455" s="7" t="s">
        <v>92</v>
      </c>
      <c r="F455" s="13" t="s">
        <v>455</v>
      </c>
      <c r="G455" s="30">
        <v>243</v>
      </c>
      <c r="H455" s="8">
        <v>1.005</v>
      </c>
      <c r="I455" s="7" t="s">
        <v>92</v>
      </c>
      <c r="J455" s="13" t="s">
        <v>234</v>
      </c>
      <c r="K455" s="30">
        <v>232</v>
      </c>
      <c r="L455" s="17">
        <v>1.005</v>
      </c>
    </row>
    <row r="456" spans="1:12" ht="12.75">
      <c r="A456" s="7" t="s">
        <v>93</v>
      </c>
      <c r="B456" s="28" t="s">
        <v>235</v>
      </c>
      <c r="C456" s="30">
        <v>179</v>
      </c>
      <c r="D456" s="19">
        <v>1.005</v>
      </c>
      <c r="E456" s="7" t="s">
        <v>93</v>
      </c>
      <c r="F456" s="13" t="s">
        <v>455</v>
      </c>
      <c r="G456" s="30">
        <v>244</v>
      </c>
      <c r="H456" s="8">
        <v>1.005</v>
      </c>
      <c r="I456" s="7" t="s">
        <v>93</v>
      </c>
      <c r="J456" s="13" t="s">
        <v>234</v>
      </c>
      <c r="K456" s="30">
        <v>233</v>
      </c>
      <c r="L456" s="17">
        <v>1.005</v>
      </c>
    </row>
    <row r="457" spans="1:12" ht="12.75">
      <c r="A457" s="7" t="s">
        <v>94</v>
      </c>
      <c r="B457" s="28" t="s">
        <v>235</v>
      </c>
      <c r="C457" s="30">
        <v>181</v>
      </c>
      <c r="D457" s="19">
        <v>1.005</v>
      </c>
      <c r="E457" s="7" t="s">
        <v>94</v>
      </c>
      <c r="F457" s="13" t="s">
        <v>455</v>
      </c>
      <c r="G457" s="30">
        <v>246</v>
      </c>
      <c r="H457" s="8">
        <v>1.005</v>
      </c>
      <c r="I457" s="7" t="s">
        <v>94</v>
      </c>
      <c r="J457" s="13" t="s">
        <v>234</v>
      </c>
      <c r="K457" s="30">
        <v>236</v>
      </c>
      <c r="L457" s="17">
        <v>1.005</v>
      </c>
    </row>
    <row r="458" spans="1:12" ht="12.75">
      <c r="A458" s="7" t="s">
        <v>95</v>
      </c>
      <c r="B458" s="28" t="s">
        <v>235</v>
      </c>
      <c r="C458" s="30">
        <v>182</v>
      </c>
      <c r="D458" s="19">
        <v>1.005</v>
      </c>
      <c r="E458" s="7" t="s">
        <v>95</v>
      </c>
      <c r="F458" s="13" t="s">
        <v>455</v>
      </c>
      <c r="G458" s="30">
        <v>247</v>
      </c>
      <c r="H458" s="8">
        <v>1.005</v>
      </c>
      <c r="I458" s="7" t="s">
        <v>95</v>
      </c>
      <c r="J458" s="13" t="s">
        <v>234</v>
      </c>
      <c r="K458" s="30">
        <v>244</v>
      </c>
      <c r="L458" s="17">
        <v>1.005</v>
      </c>
    </row>
    <row r="459" spans="1:12" ht="12.75">
      <c r="A459" s="7" t="s">
        <v>96</v>
      </c>
      <c r="B459" s="28" t="s">
        <v>235</v>
      </c>
      <c r="C459" s="30">
        <v>187</v>
      </c>
      <c r="D459" s="19">
        <v>1.005</v>
      </c>
      <c r="E459" s="7" t="s">
        <v>96</v>
      </c>
      <c r="F459" s="13" t="s">
        <v>455</v>
      </c>
      <c r="G459" s="30">
        <v>251</v>
      </c>
      <c r="H459" s="8">
        <v>1.005</v>
      </c>
      <c r="I459" s="7" t="s">
        <v>96</v>
      </c>
      <c r="J459" s="13" t="s">
        <v>234</v>
      </c>
      <c r="K459" s="30">
        <v>252</v>
      </c>
      <c r="L459" s="17">
        <v>1.005</v>
      </c>
    </row>
    <row r="460" spans="1:12" ht="12.75">
      <c r="A460" s="7" t="s">
        <v>97</v>
      </c>
      <c r="B460" s="28" t="s">
        <v>235</v>
      </c>
      <c r="C460" s="30">
        <v>188</v>
      </c>
      <c r="D460" s="19">
        <v>1.005</v>
      </c>
      <c r="E460" s="7" t="s">
        <v>97</v>
      </c>
      <c r="F460" s="13" t="s">
        <v>455</v>
      </c>
      <c r="G460" s="30">
        <v>256</v>
      </c>
      <c r="H460" s="8">
        <v>1.005</v>
      </c>
      <c r="I460" s="7" t="s">
        <v>97</v>
      </c>
      <c r="J460" s="13" t="s">
        <v>234</v>
      </c>
      <c r="K460" s="30">
        <v>254</v>
      </c>
      <c r="L460" s="17">
        <v>1.005</v>
      </c>
    </row>
    <row r="461" spans="1:12" ht="12.75">
      <c r="A461" s="7" t="s">
        <v>98</v>
      </c>
      <c r="B461" s="28" t="s">
        <v>235</v>
      </c>
      <c r="C461" s="30">
        <v>189</v>
      </c>
      <c r="D461" s="19">
        <v>1.005</v>
      </c>
      <c r="E461" s="7" t="s">
        <v>98</v>
      </c>
      <c r="F461" s="13" t="s">
        <v>456</v>
      </c>
      <c r="G461" s="30">
        <v>172</v>
      </c>
      <c r="H461" s="8">
        <v>1.005</v>
      </c>
      <c r="I461" s="7" t="s">
        <v>98</v>
      </c>
      <c r="J461" s="13" t="s">
        <v>456</v>
      </c>
      <c r="K461" s="30">
        <v>178</v>
      </c>
      <c r="L461" s="17">
        <v>1.005</v>
      </c>
    </row>
    <row r="462" spans="1:12" ht="12.75">
      <c r="A462" s="7" t="s">
        <v>99</v>
      </c>
      <c r="B462" s="30" t="s">
        <v>235</v>
      </c>
      <c r="C462" s="30">
        <v>192</v>
      </c>
      <c r="D462" s="19">
        <v>1.005</v>
      </c>
      <c r="E462" s="7" t="s">
        <v>99</v>
      </c>
      <c r="F462" s="13" t="s">
        <v>456</v>
      </c>
      <c r="G462" s="30">
        <v>173</v>
      </c>
      <c r="H462" s="8">
        <v>1.005</v>
      </c>
      <c r="I462" s="7" t="s">
        <v>99</v>
      </c>
      <c r="J462" s="13" t="s">
        <v>456</v>
      </c>
      <c r="K462" s="30">
        <v>180</v>
      </c>
      <c r="L462" s="17">
        <v>1.005</v>
      </c>
    </row>
    <row r="463" spans="1:12" ht="13.5" thickBot="1">
      <c r="A463" s="9" t="s">
        <v>100</v>
      </c>
      <c r="B463" s="29" t="s">
        <v>235</v>
      </c>
      <c r="C463" s="29">
        <v>193</v>
      </c>
      <c r="D463" s="20">
        <v>1.005</v>
      </c>
      <c r="E463" s="9" t="s">
        <v>100</v>
      </c>
      <c r="F463" s="14" t="s">
        <v>456</v>
      </c>
      <c r="G463" s="29">
        <v>176</v>
      </c>
      <c r="H463" s="10">
        <v>1.005</v>
      </c>
      <c r="I463" s="9" t="s">
        <v>100</v>
      </c>
      <c r="J463" s="14" t="s">
        <v>456</v>
      </c>
      <c r="K463" s="29">
        <v>184</v>
      </c>
      <c r="L463" s="18">
        <v>1.005</v>
      </c>
    </row>
    <row r="465" ht="13.5" thickBot="1"/>
    <row r="466" spans="1:12" ht="13.5" thickBot="1">
      <c r="A466" s="21" t="s">
        <v>490</v>
      </c>
      <c r="B466" s="34"/>
      <c r="C466" s="32"/>
      <c r="D466" s="16" t="s">
        <v>88</v>
      </c>
      <c r="E466" s="21" t="s">
        <v>338</v>
      </c>
      <c r="F466" s="15"/>
      <c r="G466" s="32"/>
      <c r="H466" s="16" t="s">
        <v>88</v>
      </c>
      <c r="I466" s="21" t="s">
        <v>339</v>
      </c>
      <c r="J466" s="15"/>
      <c r="K466" s="32"/>
      <c r="L466" s="16" t="s">
        <v>88</v>
      </c>
    </row>
    <row r="467" spans="1:12" ht="13.5" thickTop="1">
      <c r="A467" s="7" t="s">
        <v>89</v>
      </c>
      <c r="B467" s="28" t="s">
        <v>236</v>
      </c>
      <c r="C467" s="30">
        <v>155</v>
      </c>
      <c r="D467" s="19">
        <v>1.005</v>
      </c>
      <c r="E467" s="7" t="s">
        <v>89</v>
      </c>
      <c r="F467" s="13" t="s">
        <v>236</v>
      </c>
      <c r="G467" s="30">
        <v>190</v>
      </c>
      <c r="H467" s="8">
        <v>1.005</v>
      </c>
      <c r="I467" s="7" t="s">
        <v>89</v>
      </c>
      <c r="J467" s="13" t="s">
        <v>236</v>
      </c>
      <c r="K467" s="30">
        <v>223</v>
      </c>
      <c r="L467" s="17">
        <v>1.005</v>
      </c>
    </row>
    <row r="468" spans="1:12" ht="12.75">
      <c r="A468" s="7" t="s">
        <v>90</v>
      </c>
      <c r="B468" s="28" t="s">
        <v>236</v>
      </c>
      <c r="C468" s="30">
        <v>157</v>
      </c>
      <c r="D468" s="19">
        <v>1.005</v>
      </c>
      <c r="E468" s="7" t="s">
        <v>90</v>
      </c>
      <c r="F468" s="13" t="s">
        <v>236</v>
      </c>
      <c r="G468" s="30">
        <v>194</v>
      </c>
      <c r="H468" s="8">
        <v>1.005</v>
      </c>
      <c r="I468" s="7" t="s">
        <v>90</v>
      </c>
      <c r="J468" s="13" t="s">
        <v>236</v>
      </c>
      <c r="K468" s="30">
        <v>224</v>
      </c>
      <c r="L468" s="17">
        <v>1.005</v>
      </c>
    </row>
    <row r="469" spans="1:12" ht="12.75">
      <c r="A469" s="7" t="s">
        <v>91</v>
      </c>
      <c r="B469" s="28" t="s">
        <v>236</v>
      </c>
      <c r="C469" s="30">
        <v>160</v>
      </c>
      <c r="D469" s="19">
        <v>1.005</v>
      </c>
      <c r="E469" s="7" t="s">
        <v>91</v>
      </c>
      <c r="F469" s="13" t="s">
        <v>236</v>
      </c>
      <c r="G469" s="30">
        <v>201</v>
      </c>
      <c r="H469" s="8">
        <v>1.005</v>
      </c>
      <c r="I469" s="7" t="s">
        <v>91</v>
      </c>
      <c r="J469" s="13" t="s">
        <v>236</v>
      </c>
      <c r="K469" s="30">
        <v>228</v>
      </c>
      <c r="L469" s="17">
        <v>1.005</v>
      </c>
    </row>
    <row r="470" spans="1:12" ht="12.75">
      <c r="A470" s="7" t="s">
        <v>92</v>
      </c>
      <c r="B470" s="28" t="s">
        <v>236</v>
      </c>
      <c r="C470" s="30">
        <v>166</v>
      </c>
      <c r="D470" s="19">
        <v>1.005</v>
      </c>
      <c r="E470" s="7" t="s">
        <v>92</v>
      </c>
      <c r="F470" s="13" t="s">
        <v>236</v>
      </c>
      <c r="G470" s="30">
        <v>202</v>
      </c>
      <c r="H470" s="8">
        <v>1.005</v>
      </c>
      <c r="I470" s="7" t="s">
        <v>92</v>
      </c>
      <c r="J470" s="13" t="s">
        <v>236</v>
      </c>
      <c r="K470" s="30">
        <v>231</v>
      </c>
      <c r="L470" s="17">
        <v>1.005</v>
      </c>
    </row>
    <row r="471" spans="1:12" ht="12.75">
      <c r="A471" s="7" t="s">
        <v>93</v>
      </c>
      <c r="B471" s="28" t="s">
        <v>236</v>
      </c>
      <c r="C471" s="30">
        <v>167</v>
      </c>
      <c r="D471" s="19">
        <v>1.005</v>
      </c>
      <c r="E471" s="7" t="s">
        <v>93</v>
      </c>
      <c r="F471" s="13" t="s">
        <v>236</v>
      </c>
      <c r="G471" s="30">
        <v>204</v>
      </c>
      <c r="H471" s="8">
        <v>1.005</v>
      </c>
      <c r="I471" s="7" t="s">
        <v>93</v>
      </c>
      <c r="J471" s="13" t="s">
        <v>236</v>
      </c>
      <c r="K471" s="30">
        <v>232</v>
      </c>
      <c r="L471" s="17">
        <v>1.005</v>
      </c>
    </row>
    <row r="472" spans="1:12" ht="12.75">
      <c r="A472" s="7" t="s">
        <v>94</v>
      </c>
      <c r="B472" s="28" t="s">
        <v>236</v>
      </c>
      <c r="C472" s="30">
        <v>272</v>
      </c>
      <c r="D472" s="19">
        <v>1.005</v>
      </c>
      <c r="E472" s="7" t="s">
        <v>94</v>
      </c>
      <c r="F472" s="13" t="s">
        <v>236</v>
      </c>
      <c r="G472" s="30">
        <v>205</v>
      </c>
      <c r="H472" s="8">
        <v>1.005</v>
      </c>
      <c r="I472" s="7" t="s">
        <v>94</v>
      </c>
      <c r="J472" s="13" t="s">
        <v>236</v>
      </c>
      <c r="K472" s="30">
        <v>234</v>
      </c>
      <c r="L472" s="17">
        <v>1.005</v>
      </c>
    </row>
    <row r="473" spans="1:12" ht="12.75">
      <c r="A473" s="7" t="s">
        <v>95</v>
      </c>
      <c r="B473" s="28" t="s">
        <v>236</v>
      </c>
      <c r="C473" s="30">
        <v>173</v>
      </c>
      <c r="D473" s="19">
        <v>1.005</v>
      </c>
      <c r="E473" s="7" t="s">
        <v>95</v>
      </c>
      <c r="F473" s="13" t="s">
        <v>236</v>
      </c>
      <c r="G473" s="30">
        <v>207</v>
      </c>
      <c r="H473" s="8">
        <v>1.005</v>
      </c>
      <c r="I473" s="7" t="s">
        <v>95</v>
      </c>
      <c r="J473" s="13" t="s">
        <v>236</v>
      </c>
      <c r="K473" s="30">
        <v>240</v>
      </c>
      <c r="L473" s="17">
        <v>1.005</v>
      </c>
    </row>
    <row r="474" spans="1:12" ht="12.75">
      <c r="A474" s="7" t="s">
        <v>96</v>
      </c>
      <c r="B474" s="28" t="s">
        <v>236</v>
      </c>
      <c r="C474" s="30">
        <v>174</v>
      </c>
      <c r="D474" s="19">
        <v>1.005</v>
      </c>
      <c r="E474" s="7" t="s">
        <v>96</v>
      </c>
      <c r="F474" s="13" t="s">
        <v>236</v>
      </c>
      <c r="G474" s="30">
        <v>208</v>
      </c>
      <c r="H474" s="8">
        <v>1.005</v>
      </c>
      <c r="I474" s="7" t="s">
        <v>96</v>
      </c>
      <c r="J474" s="13" t="s">
        <v>236</v>
      </c>
      <c r="K474" s="30">
        <v>241</v>
      </c>
      <c r="L474" s="17">
        <v>1.005</v>
      </c>
    </row>
    <row r="475" spans="1:12" ht="12.75">
      <c r="A475" s="7" t="s">
        <v>97</v>
      </c>
      <c r="B475" s="28" t="s">
        <v>236</v>
      </c>
      <c r="C475" s="30">
        <v>179</v>
      </c>
      <c r="D475" s="19">
        <v>1.005</v>
      </c>
      <c r="E475" s="7" t="s">
        <v>97</v>
      </c>
      <c r="F475" s="13" t="s">
        <v>236</v>
      </c>
      <c r="G475" s="30">
        <v>216</v>
      </c>
      <c r="H475" s="8">
        <v>1.005</v>
      </c>
      <c r="I475" s="7" t="s">
        <v>97</v>
      </c>
      <c r="J475" s="13" t="s">
        <v>236</v>
      </c>
      <c r="K475" s="30">
        <v>243</v>
      </c>
      <c r="L475" s="17">
        <v>1.005</v>
      </c>
    </row>
    <row r="476" spans="1:12" ht="12.75">
      <c r="A476" s="7" t="s">
        <v>98</v>
      </c>
      <c r="B476" s="28" t="s">
        <v>236</v>
      </c>
      <c r="C476" s="30">
        <v>180</v>
      </c>
      <c r="D476" s="19">
        <v>1.005</v>
      </c>
      <c r="E476" s="7" t="s">
        <v>98</v>
      </c>
      <c r="F476" s="13" t="s">
        <v>236</v>
      </c>
      <c r="G476" s="30">
        <v>219</v>
      </c>
      <c r="H476" s="8">
        <v>1.005</v>
      </c>
      <c r="I476" s="7" t="s">
        <v>98</v>
      </c>
      <c r="J476" s="13" t="s">
        <v>236</v>
      </c>
      <c r="K476" s="30">
        <v>246</v>
      </c>
      <c r="L476" s="17">
        <v>1.005</v>
      </c>
    </row>
    <row r="477" spans="1:12" ht="12.75">
      <c r="A477" s="7" t="s">
        <v>99</v>
      </c>
      <c r="B477" s="30" t="s">
        <v>236</v>
      </c>
      <c r="C477" s="30">
        <v>188</v>
      </c>
      <c r="D477" s="19">
        <v>1.005</v>
      </c>
      <c r="E477" s="7" t="s">
        <v>99</v>
      </c>
      <c r="F477" s="13" t="s">
        <v>236</v>
      </c>
      <c r="G477" s="30">
        <v>221</v>
      </c>
      <c r="H477" s="8">
        <v>1.005</v>
      </c>
      <c r="I477" s="7" t="s">
        <v>99</v>
      </c>
      <c r="J477" s="13" t="s">
        <v>236</v>
      </c>
      <c r="K477" s="30">
        <v>250</v>
      </c>
      <c r="L477" s="17">
        <v>1.005</v>
      </c>
    </row>
    <row r="478" spans="1:12" ht="13.5" thickBot="1">
      <c r="A478" s="9" t="s">
        <v>100</v>
      </c>
      <c r="B478" s="29" t="s">
        <v>236</v>
      </c>
      <c r="C478" s="29">
        <v>189</v>
      </c>
      <c r="D478" s="20">
        <v>1.005</v>
      </c>
      <c r="E478" s="9" t="s">
        <v>100</v>
      </c>
      <c r="F478" s="14" t="s">
        <v>236</v>
      </c>
      <c r="G478" s="29">
        <v>222</v>
      </c>
      <c r="H478" s="10">
        <v>1.005</v>
      </c>
      <c r="I478" s="9" t="s">
        <v>100</v>
      </c>
      <c r="J478" s="14" t="s">
        <v>236</v>
      </c>
      <c r="K478" s="29">
        <v>255</v>
      </c>
      <c r="L478" s="18">
        <v>1.005</v>
      </c>
    </row>
    <row r="480" ht="13.5" thickBot="1"/>
    <row r="481" spans="1:12" ht="13.5" thickBot="1">
      <c r="A481" s="21" t="s">
        <v>340</v>
      </c>
      <c r="B481" s="34"/>
      <c r="C481" s="32"/>
      <c r="D481" s="16" t="s">
        <v>88</v>
      </c>
      <c r="E481" s="21" t="s">
        <v>341</v>
      </c>
      <c r="F481" s="15"/>
      <c r="G481" s="32"/>
      <c r="H481" s="16" t="s">
        <v>88</v>
      </c>
      <c r="I481" s="21" t="s">
        <v>342</v>
      </c>
      <c r="J481" s="15"/>
      <c r="K481" s="32"/>
      <c r="L481" s="16" t="s">
        <v>88</v>
      </c>
    </row>
    <row r="482" spans="1:12" ht="13.5" thickTop="1">
      <c r="A482" s="7" t="s">
        <v>89</v>
      </c>
      <c r="B482" s="28" t="s">
        <v>235</v>
      </c>
      <c r="C482" s="30">
        <v>195</v>
      </c>
      <c r="D482" s="19">
        <v>1.005</v>
      </c>
      <c r="E482" s="7" t="s">
        <v>89</v>
      </c>
      <c r="F482" s="13" t="s">
        <v>235</v>
      </c>
      <c r="G482" s="30">
        <v>230</v>
      </c>
      <c r="H482" s="8">
        <v>1.005</v>
      </c>
      <c r="I482" s="7" t="s">
        <v>89</v>
      </c>
      <c r="J482" s="13" t="s">
        <v>236</v>
      </c>
      <c r="K482" s="30">
        <v>2</v>
      </c>
      <c r="L482" s="17">
        <v>1.005</v>
      </c>
    </row>
    <row r="483" spans="1:12" ht="12.75">
      <c r="A483" s="7" t="s">
        <v>90</v>
      </c>
      <c r="B483" s="28" t="s">
        <v>235</v>
      </c>
      <c r="C483" s="30">
        <v>201</v>
      </c>
      <c r="D483" s="19">
        <v>1.005</v>
      </c>
      <c r="E483" s="7" t="s">
        <v>90</v>
      </c>
      <c r="F483" s="13" t="s">
        <v>235</v>
      </c>
      <c r="G483" s="30">
        <v>231</v>
      </c>
      <c r="H483" s="8">
        <v>1.005</v>
      </c>
      <c r="I483" s="7" t="s">
        <v>90</v>
      </c>
      <c r="J483" s="13" t="s">
        <v>236</v>
      </c>
      <c r="K483" s="30">
        <v>5</v>
      </c>
      <c r="L483" s="17">
        <v>1.005</v>
      </c>
    </row>
    <row r="484" spans="1:12" ht="12.75">
      <c r="A484" s="7" t="s">
        <v>91</v>
      </c>
      <c r="B484" s="28" t="s">
        <v>235</v>
      </c>
      <c r="C484" s="30">
        <v>202</v>
      </c>
      <c r="D484" s="19">
        <v>1.005</v>
      </c>
      <c r="E484" s="7" t="s">
        <v>91</v>
      </c>
      <c r="F484" s="13" t="s">
        <v>235</v>
      </c>
      <c r="G484" s="30">
        <v>232</v>
      </c>
      <c r="H484" s="8">
        <v>1.005</v>
      </c>
      <c r="I484" s="7" t="s">
        <v>91</v>
      </c>
      <c r="J484" s="13" t="s">
        <v>236</v>
      </c>
      <c r="K484" s="30">
        <v>6</v>
      </c>
      <c r="L484" s="17">
        <v>1.005</v>
      </c>
    </row>
    <row r="485" spans="1:12" ht="12.75">
      <c r="A485" s="7" t="s">
        <v>92</v>
      </c>
      <c r="B485" s="28" t="s">
        <v>235</v>
      </c>
      <c r="C485" s="30">
        <v>204</v>
      </c>
      <c r="D485" s="19">
        <v>1.005</v>
      </c>
      <c r="E485" s="7" t="s">
        <v>92</v>
      </c>
      <c r="F485" s="13" t="s">
        <v>235</v>
      </c>
      <c r="G485" s="30">
        <v>233</v>
      </c>
      <c r="H485" s="8">
        <v>1.005</v>
      </c>
      <c r="I485" s="7" t="s">
        <v>92</v>
      </c>
      <c r="J485" s="13" t="s">
        <v>236</v>
      </c>
      <c r="K485" s="30">
        <v>8</v>
      </c>
      <c r="L485" s="17">
        <v>1.005</v>
      </c>
    </row>
    <row r="486" spans="1:12" ht="12.75">
      <c r="A486" s="7" t="s">
        <v>93</v>
      </c>
      <c r="B486" s="28" t="s">
        <v>235</v>
      </c>
      <c r="C486" s="30">
        <v>206</v>
      </c>
      <c r="D486" s="19">
        <v>1.005</v>
      </c>
      <c r="E486" s="7" t="s">
        <v>93</v>
      </c>
      <c r="F486" s="13" t="s">
        <v>235</v>
      </c>
      <c r="G486" s="30">
        <v>236</v>
      </c>
      <c r="H486" s="8">
        <v>1.005</v>
      </c>
      <c r="I486" s="7" t="s">
        <v>93</v>
      </c>
      <c r="J486" s="13" t="s">
        <v>236</v>
      </c>
      <c r="K486" s="30">
        <v>11</v>
      </c>
      <c r="L486" s="17">
        <v>1.005</v>
      </c>
    </row>
    <row r="487" spans="1:12" ht="12.75">
      <c r="A487" s="7" t="s">
        <v>94</v>
      </c>
      <c r="B487" s="28" t="s">
        <v>235</v>
      </c>
      <c r="C487" s="30">
        <v>207</v>
      </c>
      <c r="D487" s="19">
        <v>1.005</v>
      </c>
      <c r="E487" s="7" t="s">
        <v>94</v>
      </c>
      <c r="F487" s="13" t="s">
        <v>235</v>
      </c>
      <c r="G487" s="30">
        <v>237</v>
      </c>
      <c r="H487" s="8">
        <v>1.005</v>
      </c>
      <c r="I487" s="7" t="s">
        <v>94</v>
      </c>
      <c r="J487" s="13" t="s">
        <v>236</v>
      </c>
      <c r="K487" s="30">
        <v>15</v>
      </c>
      <c r="L487" s="17">
        <v>1.005</v>
      </c>
    </row>
    <row r="488" spans="1:12" ht="12.75">
      <c r="A488" s="7" t="s">
        <v>95</v>
      </c>
      <c r="B488" s="28" t="s">
        <v>235</v>
      </c>
      <c r="C488" s="30">
        <v>211</v>
      </c>
      <c r="D488" s="19">
        <v>1.005</v>
      </c>
      <c r="E488" s="7" t="s">
        <v>95</v>
      </c>
      <c r="F488" s="13" t="s">
        <v>235</v>
      </c>
      <c r="G488" s="30">
        <v>240</v>
      </c>
      <c r="H488" s="8">
        <v>1.005</v>
      </c>
      <c r="I488" s="7" t="s">
        <v>95</v>
      </c>
      <c r="J488" s="13" t="s">
        <v>236</v>
      </c>
      <c r="K488" s="30">
        <v>16</v>
      </c>
      <c r="L488" s="17">
        <v>1.005</v>
      </c>
    </row>
    <row r="489" spans="1:12" ht="12.75">
      <c r="A489" s="7" t="s">
        <v>96</v>
      </c>
      <c r="B489" s="28" t="s">
        <v>235</v>
      </c>
      <c r="C489" s="30">
        <v>218</v>
      </c>
      <c r="D489" s="19">
        <v>1.005</v>
      </c>
      <c r="E489" s="7" t="s">
        <v>96</v>
      </c>
      <c r="F489" s="13" t="s">
        <v>235</v>
      </c>
      <c r="G489" s="30">
        <v>242</v>
      </c>
      <c r="H489" s="8">
        <v>1.005</v>
      </c>
      <c r="I489" s="7" t="s">
        <v>96</v>
      </c>
      <c r="J489" s="13" t="s">
        <v>236</v>
      </c>
      <c r="K489" s="30">
        <v>17</v>
      </c>
      <c r="L489" s="17">
        <v>1.005</v>
      </c>
    </row>
    <row r="490" spans="1:12" ht="12.75">
      <c r="A490" s="7" t="s">
        <v>97</v>
      </c>
      <c r="B490" s="28" t="s">
        <v>235</v>
      </c>
      <c r="C490" s="30">
        <v>221</v>
      </c>
      <c r="D490" s="19">
        <v>1.005</v>
      </c>
      <c r="E490" s="7" t="s">
        <v>97</v>
      </c>
      <c r="F490" s="13" t="s">
        <v>235</v>
      </c>
      <c r="G490" s="30">
        <v>246</v>
      </c>
      <c r="H490" s="8">
        <v>1.005</v>
      </c>
      <c r="I490" s="7" t="s">
        <v>97</v>
      </c>
      <c r="J490" s="13" t="s">
        <v>236</v>
      </c>
      <c r="K490" s="30">
        <v>25</v>
      </c>
      <c r="L490" s="17">
        <v>1.005</v>
      </c>
    </row>
    <row r="491" spans="1:12" ht="12.75">
      <c r="A491" s="7" t="s">
        <v>98</v>
      </c>
      <c r="B491" s="28" t="s">
        <v>235</v>
      </c>
      <c r="C491" s="30">
        <v>222</v>
      </c>
      <c r="D491" s="19">
        <v>1.005</v>
      </c>
      <c r="E491" s="7" t="s">
        <v>98</v>
      </c>
      <c r="F491" s="13" t="s">
        <v>235</v>
      </c>
      <c r="G491" s="30">
        <v>251</v>
      </c>
      <c r="H491" s="8">
        <v>1.005</v>
      </c>
      <c r="I491" s="7" t="s">
        <v>98</v>
      </c>
      <c r="J491" s="13" t="s">
        <v>236</v>
      </c>
      <c r="K491" s="30">
        <v>26</v>
      </c>
      <c r="L491" s="17">
        <v>1.005</v>
      </c>
    </row>
    <row r="492" spans="1:12" ht="12.75">
      <c r="A492" s="7" t="s">
        <v>99</v>
      </c>
      <c r="B492" s="30" t="s">
        <v>235</v>
      </c>
      <c r="C492" s="30">
        <v>227</v>
      </c>
      <c r="D492" s="19">
        <v>1.005</v>
      </c>
      <c r="E492" s="7" t="s">
        <v>99</v>
      </c>
      <c r="F492" s="13" t="s">
        <v>235</v>
      </c>
      <c r="G492" s="30">
        <v>254</v>
      </c>
      <c r="H492" s="8">
        <v>1.005</v>
      </c>
      <c r="I492" s="7" t="s">
        <v>99</v>
      </c>
      <c r="J492" s="13" t="s">
        <v>236</v>
      </c>
      <c r="K492" s="30">
        <v>27</v>
      </c>
      <c r="L492" s="17">
        <v>1.005</v>
      </c>
    </row>
    <row r="493" spans="1:12" ht="13.5" thickBot="1">
      <c r="A493" s="9" t="s">
        <v>100</v>
      </c>
      <c r="B493" s="29" t="s">
        <v>235</v>
      </c>
      <c r="C493" s="29">
        <v>228</v>
      </c>
      <c r="D493" s="20">
        <v>1.005</v>
      </c>
      <c r="E493" s="9" t="s">
        <v>100</v>
      </c>
      <c r="F493" s="14" t="s">
        <v>472</v>
      </c>
      <c r="G493" s="29">
        <v>256</v>
      </c>
      <c r="H493" s="10">
        <v>1.044</v>
      </c>
      <c r="I493" s="9" t="s">
        <v>100</v>
      </c>
      <c r="J493" s="14" t="s">
        <v>236</v>
      </c>
      <c r="K493" s="29">
        <v>29</v>
      </c>
      <c r="L493" s="18">
        <v>1.005</v>
      </c>
    </row>
    <row r="495" ht="13.5" thickBot="1"/>
    <row r="496" spans="1:12" ht="13.5" thickBot="1">
      <c r="A496" s="21" t="s">
        <v>343</v>
      </c>
      <c r="B496" s="34"/>
      <c r="C496" s="32"/>
      <c r="D496" s="16" t="s">
        <v>88</v>
      </c>
      <c r="E496" s="21" t="s">
        <v>344</v>
      </c>
      <c r="F496" s="15"/>
      <c r="G496" s="32"/>
      <c r="H496" s="16" t="s">
        <v>88</v>
      </c>
      <c r="I496" s="21" t="s">
        <v>345</v>
      </c>
      <c r="J496" s="15"/>
      <c r="K496" s="32"/>
      <c r="L496" s="16" t="s">
        <v>88</v>
      </c>
    </row>
    <row r="497" spans="1:12" ht="13.5" thickTop="1">
      <c r="A497" s="7" t="s">
        <v>89</v>
      </c>
      <c r="B497" s="28" t="s">
        <v>236</v>
      </c>
      <c r="C497" s="30">
        <v>31</v>
      </c>
      <c r="D497" s="19">
        <v>1.005</v>
      </c>
      <c r="E497" s="7" t="s">
        <v>89</v>
      </c>
      <c r="F497" s="13" t="s">
        <v>236</v>
      </c>
      <c r="G497" s="30">
        <v>69</v>
      </c>
      <c r="H497" s="8">
        <v>1.005</v>
      </c>
      <c r="I497" s="7" t="s">
        <v>89</v>
      </c>
      <c r="J497" s="13" t="s">
        <v>236</v>
      </c>
      <c r="K497" s="30">
        <v>111</v>
      </c>
      <c r="L497" s="17">
        <v>1.005</v>
      </c>
    </row>
    <row r="498" spans="1:12" ht="12.75">
      <c r="A498" s="7" t="s">
        <v>90</v>
      </c>
      <c r="B498" s="28" t="s">
        <v>236</v>
      </c>
      <c r="C498" s="30">
        <v>38</v>
      </c>
      <c r="D498" s="19">
        <v>1.005</v>
      </c>
      <c r="E498" s="7" t="s">
        <v>90</v>
      </c>
      <c r="F498" s="13" t="s">
        <v>236</v>
      </c>
      <c r="G498" s="30">
        <v>70</v>
      </c>
      <c r="H498" s="8">
        <v>1.005</v>
      </c>
      <c r="I498" s="7" t="s">
        <v>90</v>
      </c>
      <c r="J498" s="13" t="s">
        <v>236</v>
      </c>
      <c r="K498" s="30">
        <v>113</v>
      </c>
      <c r="L498" s="17">
        <v>1.005</v>
      </c>
    </row>
    <row r="499" spans="1:12" ht="12.75">
      <c r="A499" s="7" t="s">
        <v>91</v>
      </c>
      <c r="B499" s="28" t="s">
        <v>236</v>
      </c>
      <c r="C499" s="30">
        <v>39</v>
      </c>
      <c r="D499" s="19">
        <v>1.005</v>
      </c>
      <c r="E499" s="7" t="s">
        <v>91</v>
      </c>
      <c r="F499" s="13" t="s">
        <v>236</v>
      </c>
      <c r="G499" s="30">
        <v>77</v>
      </c>
      <c r="H499" s="8">
        <v>1.005</v>
      </c>
      <c r="I499" s="7" t="s">
        <v>91</v>
      </c>
      <c r="J499" s="13" t="s">
        <v>236</v>
      </c>
      <c r="K499" s="30">
        <v>125</v>
      </c>
      <c r="L499" s="17">
        <v>1.005</v>
      </c>
    </row>
    <row r="500" spans="1:12" ht="12.75">
      <c r="A500" s="7" t="s">
        <v>92</v>
      </c>
      <c r="B500" s="28" t="s">
        <v>236</v>
      </c>
      <c r="C500" s="30">
        <v>43</v>
      </c>
      <c r="D500" s="19">
        <v>1.005</v>
      </c>
      <c r="E500" s="7" t="s">
        <v>92</v>
      </c>
      <c r="F500" s="13" t="s">
        <v>236</v>
      </c>
      <c r="G500" s="30">
        <v>80</v>
      </c>
      <c r="H500" s="8">
        <v>1.005</v>
      </c>
      <c r="I500" s="7" t="s">
        <v>92</v>
      </c>
      <c r="J500" s="13" t="s">
        <v>236</v>
      </c>
      <c r="K500" s="30">
        <v>126</v>
      </c>
      <c r="L500" s="17">
        <v>1.005</v>
      </c>
    </row>
    <row r="501" spans="1:12" ht="12.75">
      <c r="A501" s="7" t="s">
        <v>93</v>
      </c>
      <c r="B501" s="28" t="s">
        <v>236</v>
      </c>
      <c r="C501" s="30">
        <v>45</v>
      </c>
      <c r="D501" s="19">
        <v>1.005</v>
      </c>
      <c r="E501" s="7" t="s">
        <v>93</v>
      </c>
      <c r="F501" s="13" t="s">
        <v>236</v>
      </c>
      <c r="G501" s="30">
        <v>82</v>
      </c>
      <c r="H501" s="8">
        <v>1.005</v>
      </c>
      <c r="I501" s="7" t="s">
        <v>93</v>
      </c>
      <c r="J501" s="13" t="s">
        <v>236</v>
      </c>
      <c r="K501" s="30">
        <v>128</v>
      </c>
      <c r="L501" s="17">
        <v>1.005</v>
      </c>
    </row>
    <row r="502" spans="1:12" ht="12.75">
      <c r="A502" s="7" t="s">
        <v>94</v>
      </c>
      <c r="B502" s="28" t="s">
        <v>236</v>
      </c>
      <c r="C502" s="30">
        <v>50</v>
      </c>
      <c r="D502" s="19">
        <v>1.005</v>
      </c>
      <c r="E502" s="7" t="s">
        <v>94</v>
      </c>
      <c r="F502" s="13" t="s">
        <v>236</v>
      </c>
      <c r="G502" s="30">
        <v>87</v>
      </c>
      <c r="H502" s="8">
        <v>1.005</v>
      </c>
      <c r="I502" s="7" t="s">
        <v>94</v>
      </c>
      <c r="J502" s="13" t="s">
        <v>236</v>
      </c>
      <c r="K502" s="30">
        <v>129</v>
      </c>
      <c r="L502" s="17">
        <v>1.005</v>
      </c>
    </row>
    <row r="503" spans="1:12" ht="12.75">
      <c r="A503" s="7" t="s">
        <v>95</v>
      </c>
      <c r="B503" s="28" t="s">
        <v>236</v>
      </c>
      <c r="C503" s="30">
        <v>54</v>
      </c>
      <c r="D503" s="19">
        <v>1.005</v>
      </c>
      <c r="E503" s="7" t="s">
        <v>95</v>
      </c>
      <c r="F503" s="13" t="s">
        <v>236</v>
      </c>
      <c r="G503" s="30">
        <v>91</v>
      </c>
      <c r="H503" s="8">
        <v>1.005</v>
      </c>
      <c r="I503" s="7" t="s">
        <v>95</v>
      </c>
      <c r="J503" s="13" t="s">
        <v>236</v>
      </c>
      <c r="K503" s="30">
        <v>134</v>
      </c>
      <c r="L503" s="17">
        <v>1.005</v>
      </c>
    </row>
    <row r="504" spans="1:12" ht="12.75">
      <c r="A504" s="7" t="s">
        <v>96</v>
      </c>
      <c r="B504" s="28" t="s">
        <v>236</v>
      </c>
      <c r="C504" s="30">
        <v>55</v>
      </c>
      <c r="D504" s="19">
        <v>1.005</v>
      </c>
      <c r="E504" s="7" t="s">
        <v>96</v>
      </c>
      <c r="F504" s="13" t="s">
        <v>236</v>
      </c>
      <c r="G504" s="30">
        <v>95</v>
      </c>
      <c r="H504" s="8">
        <v>1.005</v>
      </c>
      <c r="I504" s="7" t="s">
        <v>96</v>
      </c>
      <c r="J504" s="13" t="s">
        <v>236</v>
      </c>
      <c r="K504" s="30">
        <v>141</v>
      </c>
      <c r="L504" s="17">
        <v>1.005</v>
      </c>
    </row>
    <row r="505" spans="1:12" ht="12.75">
      <c r="A505" s="7" t="s">
        <v>97</v>
      </c>
      <c r="B505" s="28" t="s">
        <v>236</v>
      </c>
      <c r="C505" s="30">
        <v>62</v>
      </c>
      <c r="D505" s="19">
        <v>1.005</v>
      </c>
      <c r="E505" s="7" t="s">
        <v>97</v>
      </c>
      <c r="F505" s="13" t="s">
        <v>236</v>
      </c>
      <c r="G505" s="30">
        <v>100</v>
      </c>
      <c r="H505" s="8">
        <v>1.005</v>
      </c>
      <c r="I505" s="7" t="s">
        <v>97</v>
      </c>
      <c r="J505" s="13" t="s">
        <v>236</v>
      </c>
      <c r="K505" s="30">
        <v>142</v>
      </c>
      <c r="L505" s="17">
        <v>1.005</v>
      </c>
    </row>
    <row r="506" spans="1:12" ht="12.75">
      <c r="A506" s="7" t="s">
        <v>98</v>
      </c>
      <c r="B506" s="28" t="s">
        <v>236</v>
      </c>
      <c r="C506" s="30">
        <v>63</v>
      </c>
      <c r="D506" s="19">
        <v>1.005</v>
      </c>
      <c r="E506" s="7" t="s">
        <v>98</v>
      </c>
      <c r="F506" s="13" t="s">
        <v>236</v>
      </c>
      <c r="G506" s="30">
        <v>101</v>
      </c>
      <c r="H506" s="8">
        <v>1.005</v>
      </c>
      <c r="I506" s="7" t="s">
        <v>98</v>
      </c>
      <c r="J506" s="13" t="s">
        <v>236</v>
      </c>
      <c r="K506" s="30">
        <v>143</v>
      </c>
      <c r="L506" s="17">
        <v>1.005</v>
      </c>
    </row>
    <row r="507" spans="1:12" ht="12.75">
      <c r="A507" s="7" t="s">
        <v>99</v>
      </c>
      <c r="B507" s="30" t="s">
        <v>236</v>
      </c>
      <c r="C507" s="30">
        <v>64</v>
      </c>
      <c r="D507" s="19">
        <v>1.005</v>
      </c>
      <c r="E507" s="7" t="s">
        <v>99</v>
      </c>
      <c r="F507" s="13" t="s">
        <v>236</v>
      </c>
      <c r="G507" s="30">
        <v>108</v>
      </c>
      <c r="H507" s="8">
        <v>1.005</v>
      </c>
      <c r="I507" s="7" t="s">
        <v>99</v>
      </c>
      <c r="J507" s="13" t="s">
        <v>236</v>
      </c>
      <c r="K507" s="30">
        <v>144</v>
      </c>
      <c r="L507" s="17">
        <v>1.005</v>
      </c>
    </row>
    <row r="508" spans="1:12" ht="13.5" thickBot="1">
      <c r="A508" s="9" t="s">
        <v>100</v>
      </c>
      <c r="B508" s="29" t="s">
        <v>236</v>
      </c>
      <c r="C508" s="29">
        <v>67</v>
      </c>
      <c r="D508" s="20">
        <v>1.005</v>
      </c>
      <c r="E508" s="9" t="s">
        <v>100</v>
      </c>
      <c r="F508" s="14" t="s">
        <v>236</v>
      </c>
      <c r="G508" s="29">
        <v>110</v>
      </c>
      <c r="H508" s="10">
        <v>1.005</v>
      </c>
      <c r="I508" s="9" t="s">
        <v>100</v>
      </c>
      <c r="J508" s="14" t="s">
        <v>236</v>
      </c>
      <c r="K508" s="29">
        <v>146</v>
      </c>
      <c r="L508" s="18">
        <v>1.005</v>
      </c>
    </row>
    <row r="510" ht="13.5" thickBot="1"/>
    <row r="511" spans="1:12" ht="13.5" thickBot="1">
      <c r="A511" s="21" t="s">
        <v>346</v>
      </c>
      <c r="B511" s="34"/>
      <c r="C511" s="32"/>
      <c r="D511" s="16" t="s">
        <v>88</v>
      </c>
      <c r="E511" s="21" t="s">
        <v>347</v>
      </c>
      <c r="F511" s="15"/>
      <c r="G511" s="32"/>
      <c r="H511" s="16" t="s">
        <v>88</v>
      </c>
      <c r="I511" s="21" t="s">
        <v>348</v>
      </c>
      <c r="J511" s="15"/>
      <c r="K511" s="32"/>
      <c r="L511" s="16" t="s">
        <v>88</v>
      </c>
    </row>
    <row r="512" spans="1:12" ht="13.5" thickTop="1">
      <c r="A512" s="7" t="s">
        <v>89</v>
      </c>
      <c r="B512" s="28" t="s">
        <v>238</v>
      </c>
      <c r="C512" s="30">
        <v>70</v>
      </c>
      <c r="D512" s="19">
        <v>1.06</v>
      </c>
      <c r="E512" s="7" t="s">
        <v>89</v>
      </c>
      <c r="F512" s="13" t="s">
        <v>238</v>
      </c>
      <c r="G512" s="30">
        <v>182</v>
      </c>
      <c r="H512" s="8">
        <v>1.06</v>
      </c>
      <c r="I512" s="7" t="s">
        <v>89</v>
      </c>
      <c r="J512" s="13" t="s">
        <v>239</v>
      </c>
      <c r="K512" s="30">
        <v>6</v>
      </c>
      <c r="L512" s="17">
        <v>1.06</v>
      </c>
    </row>
    <row r="513" spans="1:12" ht="12.75">
      <c r="A513" s="7" t="s">
        <v>90</v>
      </c>
      <c r="B513" s="28" t="s">
        <v>238</v>
      </c>
      <c r="C513" s="30">
        <v>97</v>
      </c>
      <c r="D513" s="19">
        <v>1.06</v>
      </c>
      <c r="E513" s="7" t="s">
        <v>90</v>
      </c>
      <c r="F513" s="13" t="s">
        <v>238</v>
      </c>
      <c r="G513" s="30">
        <v>188</v>
      </c>
      <c r="H513" s="8">
        <v>1.06</v>
      </c>
      <c r="I513" s="7" t="s">
        <v>90</v>
      </c>
      <c r="J513" s="13" t="s">
        <v>239</v>
      </c>
      <c r="K513" s="30">
        <v>7</v>
      </c>
      <c r="L513" s="17">
        <v>1.06</v>
      </c>
    </row>
    <row r="514" spans="1:12" ht="12.75">
      <c r="A514" s="7" t="s">
        <v>91</v>
      </c>
      <c r="B514" s="28" t="s">
        <v>238</v>
      </c>
      <c r="C514" s="30">
        <v>109</v>
      </c>
      <c r="D514" s="19">
        <v>1.06</v>
      </c>
      <c r="E514" s="7" t="s">
        <v>91</v>
      </c>
      <c r="F514" s="13" t="s">
        <v>238</v>
      </c>
      <c r="G514" s="30">
        <v>191</v>
      </c>
      <c r="H514" s="8">
        <v>1.06</v>
      </c>
      <c r="I514" s="7" t="s">
        <v>91</v>
      </c>
      <c r="J514" s="13" t="s">
        <v>239</v>
      </c>
      <c r="K514" s="30">
        <v>16</v>
      </c>
      <c r="L514" s="17">
        <v>1.06</v>
      </c>
    </row>
    <row r="515" spans="1:12" ht="12.75">
      <c r="A515" s="7" t="s">
        <v>92</v>
      </c>
      <c r="B515" s="28" t="s">
        <v>238</v>
      </c>
      <c r="C515" s="30">
        <v>116</v>
      </c>
      <c r="D515" s="19">
        <v>1.06</v>
      </c>
      <c r="E515" s="7" t="s">
        <v>92</v>
      </c>
      <c r="F515" s="13" t="s">
        <v>238</v>
      </c>
      <c r="G515" s="30">
        <v>192</v>
      </c>
      <c r="H515" s="8">
        <v>1.06</v>
      </c>
      <c r="I515" s="7" t="s">
        <v>92</v>
      </c>
      <c r="J515" s="13" t="s">
        <v>239</v>
      </c>
      <c r="K515" s="30">
        <v>19</v>
      </c>
      <c r="L515" s="17">
        <v>1.06</v>
      </c>
    </row>
    <row r="516" spans="1:12" ht="12.75">
      <c r="A516" s="7" t="s">
        <v>93</v>
      </c>
      <c r="B516" s="28" t="s">
        <v>238</v>
      </c>
      <c r="C516" s="30">
        <v>134</v>
      </c>
      <c r="D516" s="19">
        <v>1.06</v>
      </c>
      <c r="E516" s="7" t="s">
        <v>93</v>
      </c>
      <c r="F516" s="13" t="s">
        <v>238</v>
      </c>
      <c r="G516" s="30">
        <v>193</v>
      </c>
      <c r="H516" s="8">
        <v>1.06</v>
      </c>
      <c r="I516" s="7" t="s">
        <v>93</v>
      </c>
      <c r="J516" s="13" t="s">
        <v>239</v>
      </c>
      <c r="K516" s="30">
        <v>37</v>
      </c>
      <c r="L516" s="17">
        <v>1.06</v>
      </c>
    </row>
    <row r="517" spans="1:12" ht="12.75">
      <c r="A517" s="7" t="s">
        <v>94</v>
      </c>
      <c r="B517" s="28" t="s">
        <v>238</v>
      </c>
      <c r="C517" s="30">
        <v>141</v>
      </c>
      <c r="D517" s="19">
        <v>1.06</v>
      </c>
      <c r="E517" s="7" t="s">
        <v>94</v>
      </c>
      <c r="F517" s="13" t="s">
        <v>238</v>
      </c>
      <c r="G517" s="30">
        <v>198</v>
      </c>
      <c r="H517" s="8">
        <v>1.06</v>
      </c>
      <c r="I517" s="7" t="s">
        <v>94</v>
      </c>
      <c r="J517" s="13" t="s">
        <v>239</v>
      </c>
      <c r="K517" s="30">
        <v>49</v>
      </c>
      <c r="L517" s="17">
        <v>1.06</v>
      </c>
    </row>
    <row r="518" spans="1:12" ht="12.75">
      <c r="A518" s="7" t="s">
        <v>95</v>
      </c>
      <c r="B518" s="28" t="s">
        <v>238</v>
      </c>
      <c r="C518" s="30">
        <v>145</v>
      </c>
      <c r="D518" s="19">
        <v>1.06</v>
      </c>
      <c r="E518" s="7" t="s">
        <v>95</v>
      </c>
      <c r="F518" s="13" t="s">
        <v>238</v>
      </c>
      <c r="G518" s="30">
        <v>203</v>
      </c>
      <c r="H518" s="8">
        <v>1.06</v>
      </c>
      <c r="I518" s="7" t="s">
        <v>95</v>
      </c>
      <c r="J518" s="13" t="s">
        <v>239</v>
      </c>
      <c r="K518" s="30">
        <v>52</v>
      </c>
      <c r="L518" s="17">
        <v>1.06</v>
      </c>
    </row>
    <row r="519" spans="1:12" ht="12.75">
      <c r="A519" s="7" t="s">
        <v>96</v>
      </c>
      <c r="B519" s="28" t="s">
        <v>238</v>
      </c>
      <c r="C519" s="30">
        <v>148</v>
      </c>
      <c r="D519" s="19">
        <v>1.06</v>
      </c>
      <c r="E519" s="7" t="s">
        <v>96</v>
      </c>
      <c r="F519" s="13" t="s">
        <v>238</v>
      </c>
      <c r="G519" s="30">
        <v>206</v>
      </c>
      <c r="H519" s="8">
        <v>1.06</v>
      </c>
      <c r="I519" s="7" t="s">
        <v>96</v>
      </c>
      <c r="J519" s="13" t="s">
        <v>239</v>
      </c>
      <c r="K519" s="30">
        <v>56</v>
      </c>
      <c r="L519" s="17">
        <v>1.06</v>
      </c>
    </row>
    <row r="520" spans="1:12" ht="12.75">
      <c r="A520" s="7" t="s">
        <v>97</v>
      </c>
      <c r="B520" s="28" t="s">
        <v>238</v>
      </c>
      <c r="C520" s="30">
        <v>156</v>
      </c>
      <c r="D520" s="19">
        <v>1.06</v>
      </c>
      <c r="E520" s="7" t="s">
        <v>97</v>
      </c>
      <c r="F520" s="13" t="s">
        <v>238</v>
      </c>
      <c r="G520" s="30">
        <v>208</v>
      </c>
      <c r="H520" s="8">
        <v>1.06</v>
      </c>
      <c r="I520" s="7" t="s">
        <v>97</v>
      </c>
      <c r="J520" s="13" t="s">
        <v>239</v>
      </c>
      <c r="K520" s="30">
        <v>69</v>
      </c>
      <c r="L520" s="17">
        <v>1.06</v>
      </c>
    </row>
    <row r="521" spans="1:12" ht="12.75">
      <c r="A521" s="7" t="s">
        <v>98</v>
      </c>
      <c r="B521" s="28" t="s">
        <v>238</v>
      </c>
      <c r="C521" s="30">
        <v>158</v>
      </c>
      <c r="D521" s="19">
        <v>1.06</v>
      </c>
      <c r="E521" s="7" t="s">
        <v>98</v>
      </c>
      <c r="F521" s="13" t="s">
        <v>238</v>
      </c>
      <c r="G521" s="30">
        <v>211</v>
      </c>
      <c r="H521" s="8">
        <v>1.06</v>
      </c>
      <c r="I521" s="7" t="s">
        <v>98</v>
      </c>
      <c r="J521" s="13" t="s">
        <v>239</v>
      </c>
      <c r="K521" s="30">
        <v>82</v>
      </c>
      <c r="L521" s="17">
        <v>1.06</v>
      </c>
    </row>
    <row r="522" spans="1:12" ht="12.75">
      <c r="A522" s="7" t="s">
        <v>99</v>
      </c>
      <c r="B522" s="30" t="s">
        <v>238</v>
      </c>
      <c r="C522" s="30">
        <v>161</v>
      </c>
      <c r="D522" s="19">
        <v>1.06</v>
      </c>
      <c r="E522" s="7" t="s">
        <v>99</v>
      </c>
      <c r="F522" s="13" t="s">
        <v>238</v>
      </c>
      <c r="G522" s="30">
        <v>215</v>
      </c>
      <c r="H522" s="8">
        <v>1.06</v>
      </c>
      <c r="I522" s="7" t="s">
        <v>99</v>
      </c>
      <c r="J522" s="13" t="s">
        <v>239</v>
      </c>
      <c r="K522" s="30">
        <v>94</v>
      </c>
      <c r="L522" s="17">
        <v>1.06</v>
      </c>
    </row>
    <row r="523" spans="1:12" ht="13.5" thickBot="1">
      <c r="A523" s="9" t="s">
        <v>100</v>
      </c>
      <c r="B523" s="29" t="s">
        <v>238</v>
      </c>
      <c r="C523" s="29">
        <v>168</v>
      </c>
      <c r="D523" s="20">
        <v>1.06</v>
      </c>
      <c r="E523" s="9" t="s">
        <v>100</v>
      </c>
      <c r="F523" s="14" t="s">
        <v>238</v>
      </c>
      <c r="G523" s="29">
        <v>217</v>
      </c>
      <c r="H523" s="10">
        <v>1.06</v>
      </c>
      <c r="I523" s="9" t="s">
        <v>100</v>
      </c>
      <c r="J523" s="14" t="s">
        <v>239</v>
      </c>
      <c r="K523" s="29">
        <v>101</v>
      </c>
      <c r="L523" s="18">
        <v>1.06</v>
      </c>
    </row>
    <row r="525" ht="13.5" thickBot="1"/>
    <row r="526" spans="1:12" ht="13.5" thickBot="1">
      <c r="A526" s="21" t="s">
        <v>349</v>
      </c>
      <c r="B526" s="34"/>
      <c r="C526" s="32"/>
      <c r="D526" s="16" t="s">
        <v>88</v>
      </c>
      <c r="E526" s="21" t="s">
        <v>491</v>
      </c>
      <c r="F526" s="15"/>
      <c r="G526" s="32"/>
      <c r="H526" s="16" t="s">
        <v>88</v>
      </c>
      <c r="I526" s="21" t="s">
        <v>237</v>
      </c>
      <c r="J526" s="15"/>
      <c r="K526" s="32"/>
      <c r="L526" s="16"/>
    </row>
    <row r="527" spans="1:12" ht="13.5" thickTop="1">
      <c r="A527" s="7" t="s">
        <v>89</v>
      </c>
      <c r="B527" s="28" t="s">
        <v>239</v>
      </c>
      <c r="C527" s="30">
        <v>109</v>
      </c>
      <c r="D527" s="19">
        <v>1.06</v>
      </c>
      <c r="E527" s="7" t="s">
        <v>89</v>
      </c>
      <c r="F527" s="13" t="s">
        <v>239</v>
      </c>
      <c r="G527" s="30">
        <v>190</v>
      </c>
      <c r="H527" s="8">
        <v>1.06</v>
      </c>
      <c r="I527" s="7" t="s">
        <v>89</v>
      </c>
      <c r="J527" s="13"/>
      <c r="K527" s="30"/>
      <c r="L527" s="17"/>
    </row>
    <row r="528" spans="1:12" ht="12.75">
      <c r="A528" s="7" t="s">
        <v>90</v>
      </c>
      <c r="B528" s="28" t="s">
        <v>239</v>
      </c>
      <c r="C528" s="30">
        <v>118</v>
      </c>
      <c r="D528" s="19">
        <v>1.06</v>
      </c>
      <c r="E528" s="7" t="s">
        <v>90</v>
      </c>
      <c r="F528" s="13" t="s">
        <v>239</v>
      </c>
      <c r="G528" s="30">
        <v>192</v>
      </c>
      <c r="H528" s="8">
        <v>1.06</v>
      </c>
      <c r="I528" s="7" t="s">
        <v>90</v>
      </c>
      <c r="J528" s="13"/>
      <c r="K528" s="30"/>
      <c r="L528" s="17"/>
    </row>
    <row r="529" spans="1:12" ht="12.75">
      <c r="A529" s="7" t="s">
        <v>91</v>
      </c>
      <c r="B529" s="28" t="s">
        <v>239</v>
      </c>
      <c r="C529" s="30">
        <v>121</v>
      </c>
      <c r="D529" s="19">
        <v>1.06</v>
      </c>
      <c r="E529" s="7" t="s">
        <v>91</v>
      </c>
      <c r="F529" s="13" t="s">
        <v>239</v>
      </c>
      <c r="G529" s="30">
        <v>193</v>
      </c>
      <c r="H529" s="8">
        <v>1.06</v>
      </c>
      <c r="I529" s="7" t="s">
        <v>91</v>
      </c>
      <c r="J529" s="13"/>
      <c r="K529" s="30"/>
      <c r="L529" s="17"/>
    </row>
    <row r="530" spans="1:12" ht="12.75">
      <c r="A530" s="7" t="s">
        <v>92</v>
      </c>
      <c r="B530" s="28" t="s">
        <v>239</v>
      </c>
      <c r="C530" s="30">
        <v>1</v>
      </c>
      <c r="D530" s="19">
        <v>1.06</v>
      </c>
      <c r="E530" s="7" t="s">
        <v>92</v>
      </c>
      <c r="F530" s="13" t="s">
        <v>239</v>
      </c>
      <c r="G530" s="30">
        <v>196</v>
      </c>
      <c r="H530" s="8">
        <v>1.06</v>
      </c>
      <c r="I530" s="7" t="s">
        <v>92</v>
      </c>
      <c r="J530" s="13"/>
      <c r="K530" s="30"/>
      <c r="L530" s="17"/>
    </row>
    <row r="531" spans="1:12" ht="12.75">
      <c r="A531" s="7" t="s">
        <v>93</v>
      </c>
      <c r="B531" s="28" t="s">
        <v>239</v>
      </c>
      <c r="C531" s="30">
        <v>133</v>
      </c>
      <c r="D531" s="19">
        <v>1.06</v>
      </c>
      <c r="E531" s="7" t="s">
        <v>93</v>
      </c>
      <c r="F531" s="13" t="s">
        <v>239</v>
      </c>
      <c r="G531" s="30">
        <v>201</v>
      </c>
      <c r="H531" s="8">
        <v>1.06</v>
      </c>
      <c r="I531" s="7" t="s">
        <v>93</v>
      </c>
      <c r="J531" s="13"/>
      <c r="K531" s="30"/>
      <c r="L531" s="17"/>
    </row>
    <row r="532" spans="1:12" ht="12.75">
      <c r="A532" s="7" t="s">
        <v>94</v>
      </c>
      <c r="B532" s="28" t="s">
        <v>239</v>
      </c>
      <c r="C532" s="30">
        <v>141</v>
      </c>
      <c r="D532" s="19">
        <v>1.06</v>
      </c>
      <c r="E532" s="7" t="s">
        <v>94</v>
      </c>
      <c r="F532" s="13" t="s">
        <v>239</v>
      </c>
      <c r="G532" s="30">
        <v>203</v>
      </c>
      <c r="H532" s="8">
        <v>1.06</v>
      </c>
      <c r="I532" s="7" t="s">
        <v>94</v>
      </c>
      <c r="J532" s="13"/>
      <c r="K532" s="30"/>
      <c r="L532" s="17"/>
    </row>
    <row r="533" spans="1:12" ht="12.75">
      <c r="A533" s="7" t="s">
        <v>95</v>
      </c>
      <c r="B533" s="28" t="s">
        <v>239</v>
      </c>
      <c r="C533" s="30">
        <v>145</v>
      </c>
      <c r="D533" s="19">
        <v>1.06</v>
      </c>
      <c r="E533" s="7" t="s">
        <v>95</v>
      </c>
      <c r="F533" s="13" t="s">
        <v>239</v>
      </c>
      <c r="G533" s="30">
        <v>215</v>
      </c>
      <c r="H533" s="8">
        <v>1.06</v>
      </c>
      <c r="I533" s="7" t="s">
        <v>95</v>
      </c>
      <c r="J533" s="13"/>
      <c r="K533" s="30"/>
      <c r="L533" s="17"/>
    </row>
    <row r="534" spans="1:12" ht="12.75">
      <c r="A534" s="7" t="s">
        <v>96</v>
      </c>
      <c r="B534" s="28" t="s">
        <v>239</v>
      </c>
      <c r="C534" s="30">
        <v>155</v>
      </c>
      <c r="D534" s="19">
        <v>1.06</v>
      </c>
      <c r="E534" s="7" t="s">
        <v>96</v>
      </c>
      <c r="F534" s="13" t="s">
        <v>239</v>
      </c>
      <c r="G534" s="30">
        <v>227</v>
      </c>
      <c r="H534" s="8">
        <v>1.06</v>
      </c>
      <c r="I534" s="7" t="s">
        <v>96</v>
      </c>
      <c r="J534" s="13"/>
      <c r="K534" s="30"/>
      <c r="L534" s="17"/>
    </row>
    <row r="535" spans="1:12" ht="12.75">
      <c r="A535" s="7" t="s">
        <v>97</v>
      </c>
      <c r="B535" s="28" t="s">
        <v>239</v>
      </c>
      <c r="C535" s="30">
        <v>160</v>
      </c>
      <c r="D535" s="19">
        <v>1.06</v>
      </c>
      <c r="E535" s="7" t="s">
        <v>97</v>
      </c>
      <c r="F535" s="13" t="s">
        <v>239</v>
      </c>
      <c r="G535" s="30">
        <v>233</v>
      </c>
      <c r="H535" s="8">
        <v>1.06</v>
      </c>
      <c r="I535" s="7" t="s">
        <v>97</v>
      </c>
      <c r="J535" s="13"/>
      <c r="K535" s="30"/>
      <c r="L535" s="17"/>
    </row>
    <row r="536" spans="1:12" ht="12.75">
      <c r="A536" s="7" t="s">
        <v>98</v>
      </c>
      <c r="B536" s="28" t="s">
        <v>239</v>
      </c>
      <c r="C536" s="30">
        <v>172</v>
      </c>
      <c r="D536" s="19">
        <v>1.06</v>
      </c>
      <c r="E536" s="7" t="s">
        <v>98</v>
      </c>
      <c r="F536" s="13" t="s">
        <v>239</v>
      </c>
      <c r="G536" s="30">
        <v>239</v>
      </c>
      <c r="H536" s="8">
        <v>1.06</v>
      </c>
      <c r="I536" s="7" t="s">
        <v>98</v>
      </c>
      <c r="J536" s="13"/>
      <c r="K536" s="30"/>
      <c r="L536" s="17"/>
    </row>
    <row r="537" spans="1:12" ht="12.75">
      <c r="A537" s="7" t="s">
        <v>99</v>
      </c>
      <c r="B537" s="30" t="s">
        <v>239</v>
      </c>
      <c r="C537" s="30">
        <v>176</v>
      </c>
      <c r="D537" s="19">
        <v>1.06</v>
      </c>
      <c r="E537" s="7" t="s">
        <v>99</v>
      </c>
      <c r="F537" s="13" t="s">
        <v>239</v>
      </c>
      <c r="G537" s="30">
        <v>250</v>
      </c>
      <c r="H537" s="8">
        <v>1.06</v>
      </c>
      <c r="I537" s="7" t="s">
        <v>99</v>
      </c>
      <c r="J537" s="13"/>
      <c r="K537" s="30"/>
      <c r="L537" s="17"/>
    </row>
    <row r="538" spans="1:12" ht="13.5" thickBot="1">
      <c r="A538" s="9" t="s">
        <v>100</v>
      </c>
      <c r="B538" s="29" t="s">
        <v>239</v>
      </c>
      <c r="C538" s="29">
        <v>177</v>
      </c>
      <c r="D538" s="20">
        <v>1.06</v>
      </c>
      <c r="E538" s="9" t="s">
        <v>100</v>
      </c>
      <c r="F538" s="14" t="s">
        <v>468</v>
      </c>
      <c r="G538" s="29">
        <v>211</v>
      </c>
      <c r="H538" s="10">
        <v>1.044</v>
      </c>
      <c r="I538" s="9" t="s">
        <v>100</v>
      </c>
      <c r="J538" s="14"/>
      <c r="K538" s="29"/>
      <c r="L538" s="1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test_and channel_summary</dc:title>
  <dc:subject/>
  <dc:creator>PCuser</dc:creator>
  <cp:keywords/>
  <dc:description/>
  <cp:lastModifiedBy>Gilchriese</cp:lastModifiedBy>
  <cp:lastPrinted>2003-07-29T18:18:33Z</cp:lastPrinted>
  <dcterms:created xsi:type="dcterms:W3CDTF">2002-08-19T21:26:54Z</dcterms:created>
  <dcterms:modified xsi:type="dcterms:W3CDTF">2003-07-29T20:35:26Z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