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600" windowHeight="11625" tabRatio="954"/>
  </bookViews>
  <sheets>
    <sheet name="Material DB" sheetId="3" r:id="rId1"/>
  </sheets>
  <calcPr calcId="125725"/>
</workbook>
</file>

<file path=xl/calcChain.xml><?xml version="1.0" encoding="utf-8"?>
<calcChain xmlns="http://schemas.openxmlformats.org/spreadsheetml/2006/main">
  <c r="L35" i="3"/>
  <c r="D35"/>
  <c r="B35"/>
  <c r="I19"/>
  <c r="J19"/>
  <c r="F19"/>
  <c r="D19"/>
  <c r="B19"/>
  <c r="AG36" l="1"/>
  <c r="AG38"/>
  <c r="AG37"/>
  <c r="AG32" l="1"/>
  <c r="AF31"/>
  <c r="S31"/>
  <c r="F31"/>
  <c r="E31"/>
  <c r="D31"/>
  <c r="B31"/>
  <c r="AG35"/>
  <c r="AE31"/>
  <c r="AD31"/>
  <c r="AC31"/>
  <c r="AB31"/>
  <c r="AA31"/>
  <c r="Z31"/>
  <c r="Y31"/>
  <c r="X31"/>
  <c r="W31"/>
  <c r="V31"/>
  <c r="U31"/>
  <c r="T31"/>
  <c r="R31"/>
  <c r="Q31"/>
  <c r="P31"/>
  <c r="O31"/>
  <c r="N31"/>
  <c r="M31"/>
  <c r="L31"/>
  <c r="K31"/>
  <c r="J31"/>
  <c r="I31"/>
  <c r="H31"/>
  <c r="G31"/>
  <c r="C31"/>
  <c r="AG31"/>
  <c r="AG30"/>
  <c r="AG29"/>
  <c r="AG28"/>
  <c r="AG27"/>
  <c r="AG26"/>
  <c r="AG25"/>
  <c r="AG24"/>
  <c r="AG23"/>
  <c r="AG4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39"/>
  <c r="C40" l="1"/>
  <c r="AG3"/>
  <c r="D40" l="1"/>
  <c r="E40" l="1"/>
  <c r="F40" l="1"/>
  <c r="G40" l="1"/>
  <c r="H40" l="1"/>
  <c r="I40" l="1"/>
  <c r="J40" l="1"/>
  <c r="K40" l="1"/>
  <c r="L40" l="1"/>
  <c r="M40" l="1"/>
  <c r="N40" l="1"/>
  <c r="O40" l="1"/>
  <c r="P40" l="1"/>
  <c r="Q40" l="1"/>
  <c r="R40" l="1"/>
  <c r="S40" l="1"/>
  <c r="T40" l="1"/>
  <c r="U40" l="1"/>
  <c r="V40" l="1"/>
  <c r="W40" l="1"/>
  <c r="X40" l="1"/>
  <c r="Y40" l="1"/>
  <c r="Z40" l="1"/>
  <c r="AA40" l="1"/>
  <c r="AB40" l="1"/>
  <c r="AC40" s="1"/>
  <c r="AD40" l="1"/>
  <c r="AE40" s="1"/>
  <c r="AF40" s="1"/>
</calcChain>
</file>

<file path=xl/connections.xml><?xml version="1.0" encoding="utf-8"?>
<connections xmlns="http://schemas.openxmlformats.org/spreadsheetml/2006/main">
  <connection id="1" sourceFile="C:\Documents and Settings\Lidietta\Desktop\ID_material\Halfshell_v2.xlsx" keepAlive="1" name="Halfshell_v2" type="5" refreshedVersion="0" new="1" background="1" refreshOnLoad="1" saveData="1">
    <dbPr connection="Provider=Microsoft.ACE.OLEDB.12.0;Password=&quot;&quot;;User ID=Admin;Data Source=C:\Documents and Settings\Lidietta\Desktop\ID_material\Halfshell_v2.xlsx;Mode=Share Deny Write;Extended Properties=&quot;HDR=YES;&quot;;Jet OLEDB:System database=&quot;&quot;;Jet OLEDB:Registry Path=&quot;&quot;;Jet OLEDB:Database Password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'Barrel Module$'" commandType="3"/>
  </connection>
</connections>
</file>

<file path=xl/sharedStrings.xml><?xml version="1.0" encoding="utf-8"?>
<sst xmlns="http://schemas.openxmlformats.org/spreadsheetml/2006/main" count="100" uniqueCount="66">
  <si>
    <t>Material</t>
  </si>
  <si>
    <t>H</t>
  </si>
  <si>
    <t>O</t>
  </si>
  <si>
    <t>F</t>
  </si>
  <si>
    <t>C</t>
  </si>
  <si>
    <t>B</t>
  </si>
  <si>
    <t>N</t>
  </si>
  <si>
    <t>Mg</t>
  </si>
  <si>
    <t>Al</t>
  </si>
  <si>
    <t>Si</t>
  </si>
  <si>
    <t>P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</si>
  <si>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</si>
  <si>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</si>
  <si>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</si>
  <si>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</si>
  <si>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</si>
  <si>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</si>
  <si>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</si>
  <si>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</si>
  <si>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</si>
  <si>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Mo</t>
  </si>
  <si>
    <t>Ag</t>
  </si>
  <si>
    <t>Cd</t>
  </si>
  <si>
    <t>In</t>
  </si>
  <si>
    <t>Sn</t>
  </si>
  <si>
    <t>W</t>
  </si>
  <si>
    <t>Au</t>
  </si>
  <si>
    <t>Pb</t>
  </si>
  <si>
    <t>Ru</t>
  </si>
  <si>
    <t>Pd</t>
  </si>
  <si>
    <t>S</t>
  </si>
  <si>
    <t>ELEMENTS Weight %</t>
  </si>
  <si>
    <t>Alu 3003</t>
  </si>
  <si>
    <t>ToT</t>
  </si>
  <si>
    <t>C-C</t>
  </si>
  <si>
    <t>Alu 6061</t>
  </si>
  <si>
    <t>TiAl6V4</t>
  </si>
  <si>
    <t>PEEK GF30</t>
  </si>
  <si>
    <t>EPOXY</t>
  </si>
  <si>
    <t>PEEK</t>
  </si>
  <si>
    <t>Al2O3</t>
  </si>
  <si>
    <t>PEEK CF30</t>
  </si>
  <si>
    <t>Cu70Ni30</t>
  </si>
  <si>
    <t>Bare Flex</t>
  </si>
  <si>
    <t>KAPTON</t>
  </si>
  <si>
    <t>PARYLENE</t>
  </si>
  <si>
    <t>CFRP</t>
  </si>
  <si>
    <t>Ba</t>
  </si>
  <si>
    <t>Resistor</t>
  </si>
  <si>
    <t>Capacitor 0402</t>
  </si>
  <si>
    <t>Capacitor 1206</t>
  </si>
  <si>
    <t>Solder 0402</t>
  </si>
  <si>
    <t>Solder 1206</t>
  </si>
  <si>
    <t>Solder bump</t>
  </si>
  <si>
    <t>Pigtail flex</t>
  </si>
  <si>
    <t>FR4 Substrate</t>
  </si>
  <si>
    <t>FR4 Solder</t>
  </si>
  <si>
    <t>Conductor</t>
  </si>
  <si>
    <t>PREPREG</t>
  </si>
  <si>
    <t>HTCP</t>
  </si>
  <si>
    <t>Alu 4047</t>
  </si>
  <si>
    <t>SE4445</t>
  </si>
  <si>
    <t>ELCO</t>
  </si>
  <si>
    <t>STAINLESS STEEL 202</t>
  </si>
  <si>
    <t>EX 1515</t>
  </si>
  <si>
    <t>Disk Cable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</si>
</sst>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7" xfId="0" applyBorder="1"/>
    <xf numFmtId="0" fontId="2" fillId="0" borderId="12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tabSelected="1" topLeftCell="A25" workbookViewId="0">
      <pane xSplit="2145" activePane="topRight"/>
      <selection activeCell="A37" sqref="A37"/>
      <selection pane="topRight" activeCell="A39" sqref="A39"/>
    </sheetView>
  </sheetViews>
  <sheetFormatPr defaultRowHeight="15"/>
  <cols>
    <col min="1" max="1" width="19.140625" bestFit="1" customWidth="1"/>
    <col min="2" max="3" width="9.5703125" bestFit="1" customWidth="1"/>
    <col min="4" max="4" width="10.5703125" bestFit="1" customWidth="1"/>
    <col min="5" max="5" width="9.5703125" bestFit="1" customWidth="1"/>
    <col min="6" max="6" width="10.5703125" bestFit="1" customWidth="1"/>
    <col min="7" max="19" width="9.5703125" bestFit="1" customWidth="1"/>
    <col min="20" max="20" width="10.5703125" bestFit="1" customWidth="1"/>
    <col min="21" max="32" width="9.5703125" bestFit="1" customWidth="1"/>
  </cols>
  <sheetData>
    <row r="1" spans="1:33" ht="15.75" thickBot="1">
      <c r="A1" s="29" t="s">
        <v>0</v>
      </c>
      <c r="B1" s="26" t="s">
        <v>31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8"/>
    </row>
    <row r="2" spans="1:33" ht="15.75" thickTop="1">
      <c r="A2" s="30"/>
      <c r="B2" s="8" t="s">
        <v>1</v>
      </c>
      <c r="C2" s="5" t="s">
        <v>5</v>
      </c>
      <c r="D2" s="5" t="s">
        <v>4</v>
      </c>
      <c r="E2" s="5" t="s">
        <v>6</v>
      </c>
      <c r="F2" s="5" t="s">
        <v>2</v>
      </c>
      <c r="G2" s="5" t="s">
        <v>3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30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28</v>
      </c>
      <c r="X2" s="5" t="s">
        <v>29</v>
      </c>
      <c r="Y2" s="5" t="s">
        <v>21</v>
      </c>
      <c r="Z2" s="5" t="s">
        <v>22</v>
      </c>
      <c r="AA2" s="5" t="s">
        <v>23</v>
      </c>
      <c r="AB2" s="5" t="s">
        <v>24</v>
      </c>
      <c r="AC2" s="5" t="s">
        <v>47</v>
      </c>
      <c r="AD2" s="5" t="s">
        <v>25</v>
      </c>
      <c r="AE2" s="5" t="s">
        <v>26</v>
      </c>
      <c r="AF2" s="6" t="s">
        <v>27</v>
      </c>
      <c r="AG2" s="7" t="s">
        <v>33</v>
      </c>
    </row>
    <row r="3" spans="1:33">
      <c r="A3" s="11"/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4">
        <v>0</v>
      </c>
      <c r="AG3" s="9">
        <f>SUM(B3:AF3)</f>
        <v>0</v>
      </c>
    </row>
    <row r="4" spans="1:33">
      <c r="A4" s="11" t="s">
        <v>40</v>
      </c>
      <c r="B4" s="2">
        <v>0</v>
      </c>
      <c r="C4" s="2">
        <v>0</v>
      </c>
      <c r="D4" s="2">
        <v>0</v>
      </c>
      <c r="E4" s="2">
        <v>0</v>
      </c>
      <c r="F4" s="2">
        <v>47.058999999999997</v>
      </c>
      <c r="G4" s="2">
        <v>0</v>
      </c>
      <c r="H4" s="2">
        <v>0</v>
      </c>
      <c r="I4" s="2">
        <v>52.941000000000003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4">
        <v>0</v>
      </c>
      <c r="AG4" s="9">
        <f t="shared" ref="AG4:AG39" si="0">SUM(B4:AF4)</f>
        <v>100</v>
      </c>
    </row>
    <row r="5" spans="1:33">
      <c r="A5" s="12" t="s">
        <v>35</v>
      </c>
      <c r="B5" s="3">
        <v>0</v>
      </c>
      <c r="C5" s="1">
        <v>0</v>
      </c>
      <c r="D5" s="1">
        <v>0</v>
      </c>
      <c r="E5" s="1">
        <v>0</v>
      </c>
      <c r="F5" s="1">
        <v>0</v>
      </c>
      <c r="G5" s="1">
        <v>1</v>
      </c>
      <c r="H5" s="1">
        <v>0</v>
      </c>
      <c r="I5" s="1">
        <v>97.7</v>
      </c>
      <c r="J5" s="1">
        <v>0.5</v>
      </c>
      <c r="K5" s="1">
        <v>0</v>
      </c>
      <c r="L5" s="1">
        <v>0</v>
      </c>
      <c r="M5" s="1">
        <v>0</v>
      </c>
      <c r="N5" s="1">
        <v>0</v>
      </c>
      <c r="O5" s="1">
        <v>0.1</v>
      </c>
      <c r="P5" s="1">
        <v>0.1</v>
      </c>
      <c r="Q5" s="1">
        <v>0.4</v>
      </c>
      <c r="R5" s="1">
        <v>0</v>
      </c>
      <c r="S5" s="1">
        <v>0</v>
      </c>
      <c r="T5" s="1">
        <v>0.2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9">
        <f t="shared" si="0"/>
        <v>100</v>
      </c>
    </row>
    <row r="6" spans="1:33">
      <c r="A6" s="25" t="s">
        <v>60</v>
      </c>
      <c r="B6" s="3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88</v>
      </c>
      <c r="J6" s="1">
        <v>11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0.5</v>
      </c>
      <c r="R6" s="1">
        <v>0</v>
      </c>
      <c r="S6" s="1">
        <v>0</v>
      </c>
      <c r="T6" s="1">
        <v>0.3</v>
      </c>
      <c r="U6" s="1">
        <v>0.2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9">
        <f t="shared" si="0"/>
        <v>100</v>
      </c>
    </row>
    <row r="7" spans="1:33">
      <c r="A7" s="12" t="s">
        <v>32</v>
      </c>
      <c r="B7" s="3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98</v>
      </c>
      <c r="J7" s="1">
        <v>0.5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1</v>
      </c>
      <c r="Q7" s="1">
        <v>0.4</v>
      </c>
      <c r="R7" s="1">
        <v>0</v>
      </c>
      <c r="S7" s="1">
        <v>0</v>
      </c>
      <c r="T7" s="1">
        <v>0.1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9">
        <f t="shared" si="0"/>
        <v>100</v>
      </c>
    </row>
    <row r="8" spans="1:33">
      <c r="A8" s="12" t="s">
        <v>42</v>
      </c>
      <c r="B8" s="3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1</v>
      </c>
      <c r="Q8" s="2">
        <v>1</v>
      </c>
      <c r="R8" s="2">
        <v>0</v>
      </c>
      <c r="S8" s="2">
        <v>29</v>
      </c>
      <c r="T8" s="2">
        <v>68.5</v>
      </c>
      <c r="U8" s="2">
        <v>0.5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4">
        <v>0</v>
      </c>
      <c r="AG8" s="9">
        <f t="shared" si="0"/>
        <v>100</v>
      </c>
    </row>
    <row r="9" spans="1:33">
      <c r="A9" s="11" t="s">
        <v>36</v>
      </c>
      <c r="B9" s="2">
        <v>0</v>
      </c>
      <c r="C9" s="2">
        <v>0</v>
      </c>
      <c r="D9" s="2">
        <v>0</v>
      </c>
      <c r="E9" s="2">
        <v>0</v>
      </c>
      <c r="F9" s="2">
        <v>0.1</v>
      </c>
      <c r="G9" s="2">
        <v>0</v>
      </c>
      <c r="H9" s="2">
        <v>0</v>
      </c>
      <c r="I9" s="2">
        <v>6</v>
      </c>
      <c r="J9" s="2">
        <v>0</v>
      </c>
      <c r="K9" s="2">
        <v>0</v>
      </c>
      <c r="L9" s="2">
        <v>0</v>
      </c>
      <c r="M9" s="2">
        <v>89.8</v>
      </c>
      <c r="N9" s="2">
        <v>4</v>
      </c>
      <c r="O9" s="2">
        <v>0</v>
      </c>
      <c r="P9" s="2">
        <v>0</v>
      </c>
      <c r="Q9" s="2">
        <v>0.1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4">
        <v>0</v>
      </c>
      <c r="AG9" s="9">
        <f t="shared" si="0"/>
        <v>99.999999999999986</v>
      </c>
    </row>
    <row r="10" spans="1:33">
      <c r="A10" s="12" t="s">
        <v>59</v>
      </c>
      <c r="B10" s="3">
        <v>0</v>
      </c>
      <c r="C10" s="2">
        <v>0</v>
      </c>
      <c r="D10" s="2">
        <v>0</v>
      </c>
      <c r="E10" s="2">
        <v>0</v>
      </c>
      <c r="F10" s="2">
        <v>19.66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80.34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4">
        <v>0</v>
      </c>
      <c r="AG10" s="9">
        <f t="shared" si="0"/>
        <v>100</v>
      </c>
    </row>
    <row r="11" spans="1:33">
      <c r="A11" s="11" t="s">
        <v>41</v>
      </c>
      <c r="B11" s="2">
        <v>2.4460000000000002</v>
      </c>
      <c r="C11" s="2">
        <v>0</v>
      </c>
      <c r="D11" s="2">
        <v>88.090999999999994</v>
      </c>
      <c r="E11" s="2">
        <v>0</v>
      </c>
      <c r="F11" s="2">
        <v>9.7899999999999991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4">
        <v>0</v>
      </c>
      <c r="AG11" s="9">
        <f t="shared" si="0"/>
        <v>100.327</v>
      </c>
    </row>
    <row r="12" spans="1:33">
      <c r="A12" s="11" t="s">
        <v>37</v>
      </c>
      <c r="B12" s="2">
        <v>2.5990000000000002</v>
      </c>
      <c r="C12" s="2">
        <v>0</v>
      </c>
      <c r="D12" s="2">
        <v>49.378</v>
      </c>
      <c r="E12" s="2">
        <v>0</v>
      </c>
      <c r="F12" s="2">
        <v>30.465</v>
      </c>
      <c r="G12" s="2">
        <v>0</v>
      </c>
      <c r="H12" s="2">
        <v>0</v>
      </c>
      <c r="I12" s="2">
        <v>0</v>
      </c>
      <c r="J12" s="2">
        <v>17.561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4">
        <v>0</v>
      </c>
      <c r="AG12" s="9">
        <f t="shared" si="0"/>
        <v>100.00300000000001</v>
      </c>
    </row>
    <row r="13" spans="1:33">
      <c r="A13" s="11" t="s">
        <v>39</v>
      </c>
      <c r="B13" s="2">
        <v>4.1669999999999998</v>
      </c>
      <c r="C13" s="2">
        <v>0</v>
      </c>
      <c r="D13" s="2">
        <v>79.17</v>
      </c>
      <c r="E13" s="2">
        <v>0</v>
      </c>
      <c r="F13" s="2">
        <v>16.670000000000002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4">
        <v>0</v>
      </c>
      <c r="AG13" s="9">
        <f t="shared" si="0"/>
        <v>100.00700000000001</v>
      </c>
    </row>
    <row r="14" spans="1:33">
      <c r="A14" s="11"/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4">
        <v>0</v>
      </c>
      <c r="AG14" s="9">
        <f t="shared" si="0"/>
        <v>0</v>
      </c>
    </row>
    <row r="15" spans="1:33">
      <c r="A15" s="11" t="s">
        <v>38</v>
      </c>
      <c r="B15" s="2">
        <v>7.3</v>
      </c>
      <c r="C15" s="2">
        <v>0</v>
      </c>
      <c r="D15" s="2">
        <v>76.3</v>
      </c>
      <c r="E15" s="2">
        <v>0</v>
      </c>
      <c r="F15" s="2">
        <v>16.399999999999999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4">
        <v>0</v>
      </c>
      <c r="AG15" s="9">
        <f t="shared" si="0"/>
        <v>100</v>
      </c>
    </row>
    <row r="16" spans="1:33">
      <c r="A16" s="11" t="s">
        <v>58</v>
      </c>
      <c r="B16" s="2">
        <v>0</v>
      </c>
      <c r="C16" s="2">
        <v>0</v>
      </c>
      <c r="D16" s="2">
        <v>80.87</v>
      </c>
      <c r="E16" s="2">
        <v>5.82</v>
      </c>
      <c r="F16" s="2">
        <v>13.31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4">
        <v>0</v>
      </c>
      <c r="AG16" s="9">
        <f t="shared" si="0"/>
        <v>100</v>
      </c>
    </row>
    <row r="17" spans="1:33">
      <c r="A17" s="16" t="s">
        <v>44</v>
      </c>
      <c r="B17" s="2">
        <v>2.62</v>
      </c>
      <c r="C17" s="2">
        <v>0</v>
      </c>
      <c r="D17" s="2">
        <v>69.11</v>
      </c>
      <c r="E17" s="2">
        <v>7.33</v>
      </c>
      <c r="F17" s="2">
        <v>20.94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4">
        <v>0</v>
      </c>
      <c r="AG17" s="9">
        <f t="shared" si="0"/>
        <v>100</v>
      </c>
    </row>
    <row r="18" spans="1:33">
      <c r="A18" s="11" t="s">
        <v>45</v>
      </c>
      <c r="B18" s="2">
        <v>7.6929999999999996</v>
      </c>
      <c r="C18" s="2">
        <v>0</v>
      </c>
      <c r="D18" s="2">
        <v>92.307000000000002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4">
        <v>0</v>
      </c>
      <c r="AG18" s="9">
        <f t="shared" si="0"/>
        <v>100</v>
      </c>
    </row>
    <row r="19" spans="1:33">
      <c r="A19" s="11" t="s">
        <v>61</v>
      </c>
      <c r="B19" s="2">
        <f>8.11*0.146</f>
        <v>1.1840599999999999</v>
      </c>
      <c r="C19" s="2">
        <v>0</v>
      </c>
      <c r="D19" s="2">
        <f>32.43*0.146</f>
        <v>4.7347799999999998</v>
      </c>
      <c r="E19" s="2">
        <v>0</v>
      </c>
      <c r="F19" s="2">
        <f>21.62*0.146+47.059*0.854</f>
        <v>43.344905999999995</v>
      </c>
      <c r="G19" s="2">
        <v>0</v>
      </c>
      <c r="H19" s="2">
        <v>0</v>
      </c>
      <c r="I19" s="2">
        <f>52.941*0.854</f>
        <v>45.211614000000004</v>
      </c>
      <c r="J19" s="2">
        <f>37.84*0.146</f>
        <v>5.5246399999999998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4">
        <v>0</v>
      </c>
      <c r="AG19" s="9">
        <f t="shared" si="0"/>
        <v>100</v>
      </c>
    </row>
    <row r="20" spans="1:33">
      <c r="A20" s="16" t="s">
        <v>46</v>
      </c>
      <c r="B20" s="2">
        <v>1.43</v>
      </c>
      <c r="C20" s="2">
        <v>0</v>
      </c>
      <c r="D20" s="2">
        <v>92.44</v>
      </c>
      <c r="E20" s="2">
        <v>2.9</v>
      </c>
      <c r="F20" s="2">
        <v>3.27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4">
        <v>0</v>
      </c>
      <c r="AG20" s="9">
        <f t="shared" si="0"/>
        <v>100.04</v>
      </c>
    </row>
    <row r="21" spans="1:33">
      <c r="A21" s="11" t="s">
        <v>18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100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4">
        <v>0</v>
      </c>
      <c r="AG21" s="9">
        <f t="shared" si="0"/>
        <v>100</v>
      </c>
    </row>
    <row r="22" spans="1:33">
      <c r="A22" s="11" t="s">
        <v>34</v>
      </c>
      <c r="B22" s="2">
        <v>0</v>
      </c>
      <c r="C22" s="2">
        <v>0</v>
      </c>
      <c r="D22" s="2">
        <v>100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4">
        <v>0</v>
      </c>
      <c r="AG22" s="9">
        <f t="shared" si="0"/>
        <v>100</v>
      </c>
    </row>
    <row r="23" spans="1:33">
      <c r="A23" s="16" t="s">
        <v>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100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4">
        <v>0</v>
      </c>
      <c r="AG23" s="19">
        <f t="shared" si="0"/>
        <v>100</v>
      </c>
    </row>
    <row r="24" spans="1:33">
      <c r="A24" s="16" t="s">
        <v>43</v>
      </c>
      <c r="B24" s="2">
        <v>2.92</v>
      </c>
      <c r="C24" s="2">
        <v>0</v>
      </c>
      <c r="D24" s="2">
        <v>47.49</v>
      </c>
      <c r="E24" s="2">
        <v>2.88</v>
      </c>
      <c r="F24" s="2">
        <v>12.81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1.79</v>
      </c>
      <c r="T24" s="2">
        <v>31.94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0.17</v>
      </c>
      <c r="AF24" s="4">
        <v>0</v>
      </c>
      <c r="AG24" s="19">
        <f t="shared" si="0"/>
        <v>100.00000000000001</v>
      </c>
    </row>
    <row r="25" spans="1:33">
      <c r="A25" s="16" t="s">
        <v>48</v>
      </c>
      <c r="B25" s="2">
        <v>0</v>
      </c>
      <c r="C25" s="2">
        <v>0</v>
      </c>
      <c r="D25" s="2">
        <v>0</v>
      </c>
      <c r="E25" s="2">
        <v>0</v>
      </c>
      <c r="F25" s="2">
        <v>39.299999999999997</v>
      </c>
      <c r="G25" s="2">
        <v>0</v>
      </c>
      <c r="H25" s="2">
        <v>0</v>
      </c>
      <c r="I25" s="2">
        <v>44.3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0.6</v>
      </c>
      <c r="T25" s="2">
        <v>0</v>
      </c>
      <c r="U25" s="2">
        <v>0</v>
      </c>
      <c r="V25" s="2">
        <v>0</v>
      </c>
      <c r="W25" s="2">
        <v>8.9</v>
      </c>
      <c r="X25" s="2">
        <v>3.4</v>
      </c>
      <c r="Y25" s="2">
        <v>3.4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4">
        <v>0</v>
      </c>
      <c r="AG25" s="19">
        <f t="shared" si="0"/>
        <v>99.9</v>
      </c>
    </row>
    <row r="26" spans="1:33">
      <c r="A26" s="16" t="s">
        <v>49</v>
      </c>
      <c r="B26" s="2">
        <v>0</v>
      </c>
      <c r="C26" s="2">
        <v>0</v>
      </c>
      <c r="D26" s="2">
        <v>0</v>
      </c>
      <c r="E26" s="2">
        <v>0</v>
      </c>
      <c r="F26" s="2">
        <v>18.98</v>
      </c>
      <c r="G26" s="2">
        <v>0</v>
      </c>
      <c r="H26" s="2">
        <v>0</v>
      </c>
      <c r="I26" s="2">
        <v>12.7</v>
      </c>
      <c r="J26" s="2">
        <v>0</v>
      </c>
      <c r="K26" s="2">
        <v>0</v>
      </c>
      <c r="L26" s="2">
        <v>0</v>
      </c>
      <c r="M26" s="2">
        <v>7.1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0.42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40.08</v>
      </c>
      <c r="Z26" s="2">
        <v>0</v>
      </c>
      <c r="AA26" s="2">
        <v>0</v>
      </c>
      <c r="AB26" s="2">
        <v>0</v>
      </c>
      <c r="AC26" s="2">
        <v>20.71</v>
      </c>
      <c r="AD26" s="2">
        <v>0</v>
      </c>
      <c r="AE26" s="2">
        <v>0</v>
      </c>
      <c r="AF26" s="4">
        <v>0</v>
      </c>
      <c r="AG26" s="20">
        <f t="shared" si="0"/>
        <v>99.990000000000009</v>
      </c>
    </row>
    <row r="27" spans="1:33">
      <c r="A27" s="16" t="s">
        <v>50</v>
      </c>
      <c r="B27" s="2">
        <v>0</v>
      </c>
      <c r="C27" s="2">
        <v>0</v>
      </c>
      <c r="D27" s="2">
        <v>0</v>
      </c>
      <c r="E27" s="2">
        <v>0</v>
      </c>
      <c r="F27" s="2">
        <v>18.21</v>
      </c>
      <c r="G27" s="2">
        <v>0</v>
      </c>
      <c r="H27" s="2">
        <v>0</v>
      </c>
      <c r="I27" s="2">
        <v>11.44</v>
      </c>
      <c r="J27" s="2">
        <v>0</v>
      </c>
      <c r="K27" s="2">
        <v>0</v>
      </c>
      <c r="L27" s="2">
        <v>0</v>
      </c>
      <c r="M27" s="2">
        <v>7.49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3.5999999999999997E-2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40.54</v>
      </c>
      <c r="Z27" s="2">
        <v>0</v>
      </c>
      <c r="AA27" s="2">
        <v>0</v>
      </c>
      <c r="AB27" s="2">
        <v>0</v>
      </c>
      <c r="AC27" s="2">
        <v>21.85</v>
      </c>
      <c r="AD27" s="2">
        <v>0</v>
      </c>
      <c r="AE27" s="2">
        <v>0</v>
      </c>
      <c r="AF27" s="4">
        <v>0</v>
      </c>
      <c r="AG27" s="20">
        <f t="shared" si="0"/>
        <v>99.566000000000003</v>
      </c>
    </row>
    <row r="28" spans="1:33">
      <c r="A28" s="16" t="s">
        <v>51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52.38</v>
      </c>
      <c r="AC28" s="2">
        <v>0</v>
      </c>
      <c r="AD28" s="2">
        <v>0</v>
      </c>
      <c r="AE28" s="2">
        <v>0</v>
      </c>
      <c r="AF28" s="4">
        <v>47.62</v>
      </c>
      <c r="AG28" s="19">
        <f t="shared" si="0"/>
        <v>100</v>
      </c>
    </row>
    <row r="29" spans="1:33">
      <c r="A29" s="16" t="s">
        <v>52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52.38</v>
      </c>
      <c r="AC29" s="2">
        <v>0</v>
      </c>
      <c r="AD29" s="2">
        <v>0</v>
      </c>
      <c r="AE29" s="2">
        <v>0</v>
      </c>
      <c r="AF29" s="4">
        <v>47.62</v>
      </c>
      <c r="AG29" s="19">
        <f t="shared" si="0"/>
        <v>100</v>
      </c>
    </row>
    <row r="30" spans="1:33">
      <c r="A30" s="16" t="s">
        <v>53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52.49</v>
      </c>
      <c r="AC30" s="2">
        <v>0</v>
      </c>
      <c r="AD30" s="2"/>
      <c r="AE30" s="2">
        <v>0</v>
      </c>
      <c r="AF30" s="4">
        <v>47.51</v>
      </c>
      <c r="AG30" s="19">
        <f t="shared" si="0"/>
        <v>100</v>
      </c>
    </row>
    <row r="31" spans="1:33">
      <c r="A31" s="11" t="s">
        <v>54</v>
      </c>
      <c r="B31" s="23">
        <f>B17*0.81548387</f>
        <v>2.1365677394000002</v>
      </c>
      <c r="C31" s="23">
        <f t="shared" ref="C31:AD31" si="1">C17*0.81548387</f>
        <v>0</v>
      </c>
      <c r="D31" s="23">
        <f>D17*0.81548387</f>
        <v>56.358090255699999</v>
      </c>
      <c r="E31" s="23">
        <f>E17*0.81548387</f>
        <v>5.9774967670999999</v>
      </c>
      <c r="F31" s="23">
        <f>F17*0.81548387</f>
        <v>17.076232237799999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23">
        <f>S17*0.81548387+0.32258</f>
        <v>0.32257999999999998</v>
      </c>
      <c r="T31" s="23">
        <f>T17*0.81548387+17.48387</f>
        <v>17.48387</v>
      </c>
      <c r="U31" s="23">
        <f t="shared" si="1"/>
        <v>0</v>
      </c>
      <c r="V31" s="23">
        <f t="shared" si="1"/>
        <v>0</v>
      </c>
      <c r="W31" s="23">
        <f t="shared" si="1"/>
        <v>0</v>
      </c>
      <c r="X31" s="23">
        <f t="shared" si="1"/>
        <v>0</v>
      </c>
      <c r="Y31" s="23">
        <f t="shared" si="1"/>
        <v>0</v>
      </c>
      <c r="Z31" s="23">
        <f t="shared" si="1"/>
        <v>0</v>
      </c>
      <c r="AA31" s="23">
        <f t="shared" si="1"/>
        <v>0</v>
      </c>
      <c r="AB31" s="23">
        <f t="shared" si="1"/>
        <v>0</v>
      </c>
      <c r="AC31" s="23">
        <f t="shared" si="1"/>
        <v>0</v>
      </c>
      <c r="AD31" s="23">
        <f t="shared" si="1"/>
        <v>0</v>
      </c>
      <c r="AE31" s="23">
        <f>AE17*0.81548387+0.64516</f>
        <v>0.64515999999999996</v>
      </c>
      <c r="AF31" s="24">
        <f>AF17*0.81548387</f>
        <v>0</v>
      </c>
      <c r="AG31" s="17">
        <f t="shared" ref="AG31" si="2">SUM(B31:AF31)</f>
        <v>99.999997000000008</v>
      </c>
    </row>
    <row r="32" spans="1:33">
      <c r="A32" s="16" t="s">
        <v>55</v>
      </c>
      <c r="B32" s="2">
        <v>1.82</v>
      </c>
      <c r="C32" s="2">
        <v>0</v>
      </c>
      <c r="D32" s="2">
        <v>19.559999999999999</v>
      </c>
      <c r="E32" s="2">
        <v>0</v>
      </c>
      <c r="F32" s="2">
        <v>31.16</v>
      </c>
      <c r="G32" s="2">
        <v>0</v>
      </c>
      <c r="H32" s="2">
        <v>0</v>
      </c>
      <c r="I32" s="2">
        <v>0</v>
      </c>
      <c r="J32" s="2">
        <v>23.41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24.04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4">
        <v>0</v>
      </c>
      <c r="AG32" s="19">
        <f t="shared" ref="AG32" si="3">SUM(B32:AF32)</f>
        <v>99.990000000000009</v>
      </c>
    </row>
    <row r="33" spans="1:33">
      <c r="A33" s="16" t="s">
        <v>56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2</v>
      </c>
      <c r="U33" s="2">
        <v>0</v>
      </c>
      <c r="V33" s="2">
        <v>0</v>
      </c>
      <c r="W33" s="2">
        <v>0</v>
      </c>
      <c r="X33" s="2"/>
      <c r="Y33" s="2">
        <v>0</v>
      </c>
      <c r="Z33" s="2">
        <v>0</v>
      </c>
      <c r="AA33" s="2">
        <v>0</v>
      </c>
      <c r="AB33" s="2">
        <v>61.81</v>
      </c>
      <c r="AC33" s="2">
        <v>0</v>
      </c>
      <c r="AD33" s="2">
        <v>0</v>
      </c>
      <c r="AE33" s="2">
        <v>0</v>
      </c>
      <c r="AF33" s="22">
        <v>35.9</v>
      </c>
      <c r="AG33" s="21">
        <v>99.710000000000008</v>
      </c>
    </row>
    <row r="34" spans="1:33">
      <c r="A34" s="16" t="s">
        <v>57</v>
      </c>
      <c r="B34" s="2">
        <v>0.22</v>
      </c>
      <c r="C34" s="2">
        <v>0</v>
      </c>
      <c r="D34" s="2">
        <v>1.78</v>
      </c>
      <c r="E34" s="2">
        <v>1.04</v>
      </c>
      <c r="F34" s="2">
        <v>1.78</v>
      </c>
      <c r="G34" s="2">
        <v>0</v>
      </c>
      <c r="H34" s="2">
        <v>5.0000000000000001E-3</v>
      </c>
      <c r="I34" s="2">
        <v>94.968000000000004</v>
      </c>
      <c r="J34" s="2">
        <v>0.05</v>
      </c>
      <c r="K34" s="2">
        <v>0</v>
      </c>
      <c r="L34" s="2">
        <v>0</v>
      </c>
      <c r="M34" s="2">
        <v>3.0000000000000001E-3</v>
      </c>
      <c r="N34" s="2">
        <v>0</v>
      </c>
      <c r="O34" s="2">
        <v>2.0000000000000001E-4</v>
      </c>
      <c r="P34" s="2">
        <v>2E-3</v>
      </c>
      <c r="Q34" s="2">
        <v>0.14000000000000001</v>
      </c>
      <c r="R34" s="2">
        <v>0</v>
      </c>
      <c r="S34" s="2">
        <v>0</v>
      </c>
      <c r="T34" s="2">
        <v>1E-3</v>
      </c>
      <c r="U34" s="2">
        <v>0</v>
      </c>
      <c r="V34" s="2">
        <v>0</v>
      </c>
      <c r="W34" s="2">
        <v>0</v>
      </c>
      <c r="X34" s="2"/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2">
        <v>0</v>
      </c>
      <c r="AG34" s="21">
        <v>99.989200000000011</v>
      </c>
    </row>
    <row r="35" spans="1:33">
      <c r="A35" s="11" t="s">
        <v>62</v>
      </c>
      <c r="B35" s="2">
        <f>3.7*0.4666</f>
        <v>1.7264200000000001</v>
      </c>
      <c r="C35" s="2">
        <v>0</v>
      </c>
      <c r="D35" s="2">
        <f>66.67*0.4666</f>
        <v>31.108222000000001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f>29.63*0.4666</f>
        <v>13.825358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52.22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1.1200000000000001</v>
      </c>
      <c r="AF35" s="22">
        <v>0</v>
      </c>
      <c r="AG35" s="17">
        <f t="shared" ref="AG35" si="4">SUM(B35:AF35)</f>
        <v>100</v>
      </c>
    </row>
    <row r="36" spans="1:33">
      <c r="A36" s="11" t="s">
        <v>64</v>
      </c>
      <c r="B36" s="2">
        <v>0</v>
      </c>
      <c r="C36" s="2">
        <v>0</v>
      </c>
      <c r="D36" s="2">
        <v>28.125</v>
      </c>
      <c r="E36" s="2">
        <v>21.875</v>
      </c>
      <c r="F36" s="2">
        <v>50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2">
        <v>0</v>
      </c>
      <c r="AG36" s="17">
        <f t="shared" ref="AG36" si="5">SUM(B36:AF36)</f>
        <v>100</v>
      </c>
    </row>
    <row r="37" spans="1:33">
      <c r="A37" s="11" t="s">
        <v>63</v>
      </c>
      <c r="B37" s="2">
        <v>0</v>
      </c>
      <c r="C37" s="2">
        <v>0</v>
      </c>
      <c r="D37" s="2">
        <v>0.15</v>
      </c>
      <c r="E37" s="2">
        <v>0.25</v>
      </c>
      <c r="F37" s="2">
        <v>0</v>
      </c>
      <c r="G37" s="2">
        <v>0</v>
      </c>
      <c r="H37" s="2">
        <v>0</v>
      </c>
      <c r="I37" s="2">
        <v>0</v>
      </c>
      <c r="J37" s="2">
        <v>1</v>
      </c>
      <c r="K37" s="2">
        <v>0.06</v>
      </c>
      <c r="L37" s="2">
        <v>0.03</v>
      </c>
      <c r="M37" s="2">
        <v>0</v>
      </c>
      <c r="N37" s="2">
        <v>0</v>
      </c>
      <c r="O37" s="2">
        <v>18</v>
      </c>
      <c r="P37" s="2">
        <v>7.5</v>
      </c>
      <c r="Q37" s="2">
        <v>68</v>
      </c>
      <c r="R37" s="2">
        <v>0</v>
      </c>
      <c r="S37" s="2">
        <v>5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2">
        <v>0</v>
      </c>
      <c r="AG37" s="17">
        <f t="shared" ref="AG37:AG38" si="6">SUM(B37:AF37)</f>
        <v>99.99</v>
      </c>
    </row>
    <row r="38" spans="1:33">
      <c r="A38" s="11" t="s">
        <v>65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2">
        <v>0</v>
      </c>
      <c r="AG38" s="17">
        <f t="shared" si="6"/>
        <v>0</v>
      </c>
    </row>
    <row r="39" spans="1:33" ht="15.75" thickBot="1">
      <c r="A39" s="13"/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4">
        <v>0</v>
      </c>
      <c r="AG39" s="10">
        <f t="shared" si="0"/>
        <v>0</v>
      </c>
    </row>
    <row r="40" spans="1:33" ht="15.75" thickBot="1">
      <c r="B40" s="14">
        <v>2</v>
      </c>
      <c r="C40" s="15">
        <f>1+B40</f>
        <v>3</v>
      </c>
      <c r="D40" s="15">
        <f t="shared" ref="D40:AB40" si="7">1+C40</f>
        <v>4</v>
      </c>
      <c r="E40" s="15">
        <f t="shared" si="7"/>
        <v>5</v>
      </c>
      <c r="F40" s="15">
        <f t="shared" si="7"/>
        <v>6</v>
      </c>
      <c r="G40" s="15">
        <f t="shared" si="7"/>
        <v>7</v>
      </c>
      <c r="H40" s="15">
        <f t="shared" si="7"/>
        <v>8</v>
      </c>
      <c r="I40" s="15">
        <f t="shared" si="7"/>
        <v>9</v>
      </c>
      <c r="J40" s="15">
        <f t="shared" si="7"/>
        <v>10</v>
      </c>
      <c r="K40" s="15">
        <f t="shared" si="7"/>
        <v>11</v>
      </c>
      <c r="L40" s="15">
        <f t="shared" si="7"/>
        <v>12</v>
      </c>
      <c r="M40" s="15">
        <f t="shared" si="7"/>
        <v>13</v>
      </c>
      <c r="N40" s="15">
        <f t="shared" si="7"/>
        <v>14</v>
      </c>
      <c r="O40" s="15">
        <f t="shared" si="7"/>
        <v>15</v>
      </c>
      <c r="P40" s="15">
        <f t="shared" si="7"/>
        <v>16</v>
      </c>
      <c r="Q40" s="15">
        <f t="shared" si="7"/>
        <v>17</v>
      </c>
      <c r="R40" s="15">
        <f t="shared" si="7"/>
        <v>18</v>
      </c>
      <c r="S40" s="15">
        <f t="shared" si="7"/>
        <v>19</v>
      </c>
      <c r="T40" s="15">
        <f t="shared" si="7"/>
        <v>20</v>
      </c>
      <c r="U40" s="15">
        <f t="shared" si="7"/>
        <v>21</v>
      </c>
      <c r="V40" s="15">
        <f t="shared" si="7"/>
        <v>22</v>
      </c>
      <c r="W40" s="15">
        <f t="shared" si="7"/>
        <v>23</v>
      </c>
      <c r="X40" s="15">
        <f t="shared" si="7"/>
        <v>24</v>
      </c>
      <c r="Y40" s="15">
        <f t="shared" si="7"/>
        <v>25</v>
      </c>
      <c r="Z40" s="15">
        <f t="shared" si="7"/>
        <v>26</v>
      </c>
      <c r="AA40" s="15">
        <f t="shared" si="7"/>
        <v>27</v>
      </c>
      <c r="AB40" s="15">
        <f t="shared" si="7"/>
        <v>28</v>
      </c>
      <c r="AC40" s="15">
        <f t="shared" ref="AC40" si="8">1+AB40</f>
        <v>29</v>
      </c>
      <c r="AD40" s="15">
        <f t="shared" ref="AD40" si="9">1+AC40</f>
        <v>30</v>
      </c>
      <c r="AE40" s="15">
        <f t="shared" ref="AE40:AF40" si="10">1+AD40</f>
        <v>31</v>
      </c>
      <c r="AF40" s="15">
        <f t="shared" si="10"/>
        <v>32</v>
      </c>
    </row>
    <row r="41" spans="1:33" ht="15.75" thickTop="1">
      <c r="B41" s="8" t="s">
        <v>1</v>
      </c>
      <c r="C41" s="5" t="s">
        <v>5</v>
      </c>
      <c r="D41" s="5" t="s">
        <v>4</v>
      </c>
      <c r="E41" s="5" t="s">
        <v>6</v>
      </c>
      <c r="F41" s="5" t="s">
        <v>2</v>
      </c>
      <c r="G41" s="5" t="s">
        <v>3</v>
      </c>
      <c r="H41" s="5" t="s">
        <v>7</v>
      </c>
      <c r="I41" s="5" t="s">
        <v>8</v>
      </c>
      <c r="J41" s="5" t="s">
        <v>9</v>
      </c>
      <c r="K41" s="5" t="s">
        <v>10</v>
      </c>
      <c r="L41" s="5" t="s">
        <v>30</v>
      </c>
      <c r="M41" s="5" t="s">
        <v>11</v>
      </c>
      <c r="N41" s="5" t="s">
        <v>12</v>
      </c>
      <c r="O41" s="5" t="s">
        <v>13</v>
      </c>
      <c r="P41" s="5" t="s">
        <v>14</v>
      </c>
      <c r="Q41" s="5" t="s">
        <v>15</v>
      </c>
      <c r="R41" s="5" t="s">
        <v>16</v>
      </c>
      <c r="S41" s="5" t="s">
        <v>17</v>
      </c>
      <c r="T41" s="5" t="s">
        <v>18</v>
      </c>
      <c r="U41" s="5" t="s">
        <v>19</v>
      </c>
      <c r="V41" s="5" t="s">
        <v>20</v>
      </c>
      <c r="W41" s="5" t="s">
        <v>28</v>
      </c>
      <c r="X41" s="5" t="s">
        <v>29</v>
      </c>
      <c r="Y41" s="5" t="s">
        <v>21</v>
      </c>
      <c r="Z41" s="5" t="s">
        <v>22</v>
      </c>
      <c r="AA41" s="5" t="s">
        <v>23</v>
      </c>
      <c r="AB41" s="5" t="s">
        <v>24</v>
      </c>
      <c r="AC41" s="5" t="s">
        <v>47</v>
      </c>
      <c r="AD41" s="5" t="s">
        <v>25</v>
      </c>
      <c r="AE41" s="5" t="s">
        <v>26</v>
      </c>
      <c r="AF41" s="6" t="s">
        <v>27</v>
      </c>
      <c r="AG41" s="7" t="s">
        <v>33</v>
      </c>
    </row>
  </sheetData>
  <mergeCells count="2">
    <mergeCell ref="B1:AG1"/>
    <mergeCell ref="A1:A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Material DB</vt:lpstr>
    </vt:vector>
  </TitlesOfParts>
  <Company>CERN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Giugni</dc:creator>
  <cp:lastModifiedBy>Lidia Dell'Asta</cp:lastModifiedBy>
  <dcterms:created xsi:type="dcterms:W3CDTF">2007-09-18T10:19:20Z</dcterms:created>
  <dcterms:modified xsi:type="dcterms:W3CDTF">2008-07-23T10:28:04Z</dcterms:modified>
</cp:coreProperties>
</file>