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2015" windowHeight="2085" activeTab="0"/>
  </bookViews>
  <sheets>
    <sheet name="SV CV" sheetId="1" r:id="rId1"/>
  </sheets>
  <definedNames/>
  <calcPr fullCalcOnLoad="1"/>
</workbook>
</file>

<file path=xl/sharedStrings.xml><?xml version="1.0" encoding="utf-8"?>
<sst xmlns="http://schemas.openxmlformats.org/spreadsheetml/2006/main" count="103" uniqueCount="88">
  <si>
    <t>WBS</t>
  </si>
  <si>
    <t>Description</t>
  </si>
  <si>
    <t>Actuals Thru</t>
  </si>
  <si>
    <t>BCWS</t>
  </si>
  <si>
    <t>BCWP</t>
  </si>
  <si>
    <t>ACWP</t>
  </si>
  <si>
    <t>SV</t>
  </si>
  <si>
    <t>CV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</si>
  <si>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</si>
  <si>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</si>
  <si>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</si>
  <si>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</si>
  <si>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</si>
  <si>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</si>
  <si>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</si>
  <si>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</si>
  <si>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</si>
  <si>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</si>
  <si>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</si>
  <si>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Barrel Cryostat</t>
  </si>
  <si>
    <t>Feedthroughs</t>
  </si>
  <si>
    <t>Readout Electrodes/Motherboard</t>
  </si>
  <si>
    <t>Preamp/Calibration</t>
  </si>
  <si>
    <t>System Crate Integration</t>
  </si>
  <si>
    <t>Front End Board</t>
  </si>
  <si>
    <t>Trigger Summation</t>
  </si>
  <si>
    <t>ROD System</t>
  </si>
  <si>
    <t>Forward Calorimeter</t>
  </si>
  <si>
    <t>Beam Test</t>
  </si>
  <si>
    <t>Total</t>
  </si>
  <si>
    <t>1.1.1</t>
  </si>
  <si>
    <t>1.1.2</t>
  </si>
  <si>
    <t>1.1.3</t>
  </si>
  <si>
    <t>1.2.1</t>
  </si>
  <si>
    <t>1.2.5</t>
  </si>
  <si>
    <t>Barrel Mechanics</t>
  </si>
  <si>
    <t>TRT Electronics</t>
  </si>
  <si>
    <t>Pixels</t>
  </si>
  <si>
    <t>Silicon Strip System</t>
  </si>
  <si>
    <t>RODs</t>
  </si>
  <si>
    <t>Silicon</t>
  </si>
  <si>
    <t>TRT</t>
  </si>
  <si>
    <t>LAr</t>
  </si>
  <si>
    <t>Cryogenics</t>
  </si>
  <si>
    <t>Tile</t>
  </si>
  <si>
    <t>1.4.1</t>
  </si>
  <si>
    <t>1.4.2</t>
  </si>
  <si>
    <t>1.4.3</t>
  </si>
  <si>
    <t>1.4.4</t>
  </si>
  <si>
    <t>Muon</t>
  </si>
  <si>
    <t>1.5.4</t>
  </si>
  <si>
    <t>1.5.7</t>
  </si>
  <si>
    <t>1.5.8</t>
  </si>
  <si>
    <t>1.5.9</t>
  </si>
  <si>
    <t>1.5.11</t>
  </si>
  <si>
    <t>1.5.12</t>
  </si>
  <si>
    <t>Trig/DAQ</t>
  </si>
  <si>
    <t>1.6.1</t>
  </si>
  <si>
    <t>1.6.2</t>
  </si>
  <si>
    <t>1.6.3</t>
  </si>
  <si>
    <t>1.6.4</t>
  </si>
  <si>
    <t>1.6.5</t>
  </si>
  <si>
    <t>Extended Barrel Mechanics</t>
  </si>
  <si>
    <t>Extended Barrel Optics</t>
  </si>
  <si>
    <t>Readout</t>
  </si>
  <si>
    <t>Intermediate Tile Calorimeter</t>
  </si>
  <si>
    <t>CSC Chambers</t>
  </si>
  <si>
    <t>Level 2 Supervisor</t>
  </si>
  <si>
    <t>Lvl 2 Calorimeter Trigger</t>
  </si>
  <si>
    <t>Lvl 2 SCT Trigger</t>
  </si>
  <si>
    <t>Architecture</t>
  </si>
  <si>
    <t>T/DAQ Common Projects</t>
  </si>
  <si>
    <t>Total All Systems</t>
  </si>
  <si>
    <t>Actuals</t>
  </si>
  <si>
    <t>MDT Chambers (1.5.1)</t>
  </si>
  <si>
    <t>MDT Supports (1.5.2)</t>
  </si>
  <si>
    <t>MDT Electronics (1.5.3)</t>
  </si>
  <si>
    <t>CSC Electronics (1.5.5)</t>
  </si>
  <si>
    <t>Global Alignment System (1.5.6)</t>
  </si>
  <si>
    <t>Common Projects</t>
  </si>
  <si>
    <t>Education</t>
  </si>
  <si>
    <t>Project Management</t>
  </si>
  <si>
    <t>US ATLAS Total</t>
  </si>
  <si>
    <t xml:space="preserve">Status as of  </t>
  </si>
  <si>
    <t>+ Actuals Thru 09/30/00</t>
  </si>
  <si>
    <t>ETC 01 SV/CV</t>
  </si>
  <si>
    <t>ETC 01 Only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</si>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</sst>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0.0"/>
    <numFmt numFmtId="168" formatCode="_(* #,##0.000_);_(* \(#,##0.000\);_(* &quot;-&quot;??_);_(@_)"/>
    <numFmt numFmtId="169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65" fontId="0" fillId="0" borderId="0" xfId="15" applyNumberFormat="1" applyBorder="1" applyAlignment="1">
      <alignment/>
    </xf>
    <xf numFmtId="165" fontId="0" fillId="0" borderId="5" xfId="15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5" fontId="0" fillId="0" borderId="10" xfId="15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15" applyNumberForma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65" fontId="0" fillId="0" borderId="15" xfId="15" applyNumberFormat="1" applyBorder="1" applyAlignment="1">
      <alignment/>
    </xf>
    <xf numFmtId="165" fontId="0" fillId="0" borderId="11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14" xfId="15" applyNumberFormat="1" applyBorder="1" applyAlignment="1">
      <alignment/>
    </xf>
    <xf numFmtId="165" fontId="0" fillId="0" borderId="8" xfId="15" applyNumberForma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165" fontId="0" fillId="0" borderId="2" xfId="15" applyNumberFormat="1" applyBorder="1" applyAlignment="1">
      <alignment/>
    </xf>
    <xf numFmtId="43" fontId="0" fillId="0" borderId="9" xfId="15" applyBorder="1" applyAlignment="1">
      <alignment/>
    </xf>
    <xf numFmtId="43" fontId="0" fillId="0" borderId="2" xfId="15" applyBorder="1" applyAlignment="1">
      <alignment/>
    </xf>
    <xf numFmtId="43" fontId="0" fillId="0" borderId="3" xfId="15" applyBorder="1" applyAlignment="1">
      <alignment/>
    </xf>
    <xf numFmtId="43" fontId="0" fillId="0" borderId="16" xfId="15" applyBorder="1" applyAlignment="1">
      <alignment/>
    </xf>
    <xf numFmtId="165" fontId="0" fillId="0" borderId="9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16" xfId="15" applyNumberFormat="1" applyBorder="1" applyAlignment="1">
      <alignment/>
    </xf>
    <xf numFmtId="165" fontId="0" fillId="0" borderId="17" xfId="15" applyNumberFormat="1" applyBorder="1" applyAlignment="1">
      <alignment/>
    </xf>
    <xf numFmtId="0" fontId="3" fillId="0" borderId="4" xfId="0" applyFont="1" applyBorder="1" applyAlignment="1">
      <alignment/>
    </xf>
    <xf numFmtId="17" fontId="1" fillId="0" borderId="16" xfId="0" applyNumberFormat="1" applyFont="1" applyBorder="1" applyAlignment="1" quotePrefix="1">
      <alignment horizont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43" fontId="0" fillId="0" borderId="12" xfId="15" applyBorder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5" fontId="0" fillId="0" borderId="10" xfId="0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Font="1" applyBorder="1" applyAlignment="1">
      <alignment/>
    </xf>
    <xf numFmtId="17" fontId="1" fillId="0" borderId="12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abSelected="1" zoomScale="75" zoomScaleNormal="75" workbookViewId="0" topLeftCell="A1">
      <selection activeCell="F9" sqref="F9"/>
    </sheetView>
  </sheetViews>
  <sheetFormatPr defaultColWidth="9.140625" defaultRowHeight="12.75"/>
  <cols>
    <col min="2" max="2" width="27.57421875" style="0" bestFit="1" customWidth="1"/>
    <col min="3" max="3" width="15.28125" style="0" bestFit="1" customWidth="1"/>
    <col min="4" max="6" width="11.421875" style="0" bestFit="1" customWidth="1"/>
    <col min="7" max="7" width="12.00390625" style="0" customWidth="1"/>
    <col min="8" max="8" width="11.421875" style="0" bestFit="1" customWidth="1"/>
    <col min="9" max="10" width="11.140625" style="0" bestFit="1" customWidth="1"/>
    <col min="11" max="11" width="2.28125" style="0" customWidth="1"/>
    <col min="12" max="12" width="10.421875" style="52" bestFit="1" customWidth="1"/>
  </cols>
  <sheetData>
    <row r="1" ht="18">
      <c r="A1" s="26" t="s">
        <v>85</v>
      </c>
    </row>
    <row r="2" spans="2:3" ht="18">
      <c r="B2" s="50" t="s">
        <v>83</v>
      </c>
      <c r="C2" s="49">
        <v>36981</v>
      </c>
    </row>
    <row r="3" spans="6:7" ht="13.5" thickBot="1">
      <c r="F3" s="5"/>
      <c r="G3" s="5"/>
    </row>
    <row r="4" spans="1:10" ht="12.75">
      <c r="A4" s="1"/>
      <c r="B4" s="2"/>
      <c r="C4" s="12"/>
      <c r="D4" s="55">
        <f>+C2</f>
        <v>36981</v>
      </c>
      <c r="E4" s="56"/>
      <c r="F4" s="55">
        <f>+C2</f>
        <v>36981</v>
      </c>
      <c r="G4" s="56"/>
      <c r="H4" s="44">
        <f>+C2</f>
        <v>36981</v>
      </c>
      <c r="I4" s="16"/>
      <c r="J4" s="3"/>
    </row>
    <row r="5" spans="1:12" ht="12.75">
      <c r="A5" s="20" t="s">
        <v>0</v>
      </c>
      <c r="B5" s="21" t="s">
        <v>1</v>
      </c>
      <c r="C5" s="22" t="s">
        <v>2</v>
      </c>
      <c r="D5" s="57" t="s">
        <v>86</v>
      </c>
      <c r="E5" s="58"/>
      <c r="F5" s="59" t="s">
        <v>84</v>
      </c>
      <c r="G5" s="60"/>
      <c r="H5" s="21" t="s">
        <v>73</v>
      </c>
      <c r="I5" s="23"/>
      <c r="J5" s="24"/>
      <c r="L5" s="53" t="s">
        <v>87</v>
      </c>
    </row>
    <row r="6" spans="1:13" ht="12.75">
      <c r="A6" s="20"/>
      <c r="B6" s="21"/>
      <c r="C6" s="25">
        <v>36799</v>
      </c>
      <c r="D6" s="21" t="s">
        <v>3</v>
      </c>
      <c r="E6" s="21" t="s">
        <v>4</v>
      </c>
      <c r="F6" s="23" t="s">
        <v>3</v>
      </c>
      <c r="G6" s="21" t="s">
        <v>4</v>
      </c>
      <c r="H6" s="21" t="s">
        <v>5</v>
      </c>
      <c r="I6" s="23" t="s">
        <v>6</v>
      </c>
      <c r="J6" s="24" t="s">
        <v>7</v>
      </c>
      <c r="L6" s="53" t="s">
        <v>87</v>
      </c>
      <c r="M6" t="s">
        <v>87</v>
      </c>
    </row>
    <row r="7" spans="1:10" ht="13.5" thickBot="1">
      <c r="A7" s="9"/>
      <c r="B7" s="10"/>
      <c r="C7" s="14"/>
      <c r="D7" s="10"/>
      <c r="E7" s="10"/>
      <c r="F7" s="18"/>
      <c r="G7" s="10"/>
      <c r="H7" s="10"/>
      <c r="I7" s="18"/>
      <c r="J7" s="11"/>
    </row>
    <row r="8" spans="1:10" ht="12.75">
      <c r="A8" s="32" t="s">
        <v>40</v>
      </c>
      <c r="B8" s="5"/>
      <c r="C8" s="13"/>
      <c r="D8" s="5"/>
      <c r="E8" s="5"/>
      <c r="F8" s="17"/>
      <c r="G8" s="5"/>
      <c r="H8" s="5"/>
      <c r="I8" s="17"/>
      <c r="J8" s="6"/>
    </row>
    <row r="9" spans="1:10" ht="12.75">
      <c r="A9" s="4" t="s">
        <v>30</v>
      </c>
      <c r="B9" s="5" t="s">
        <v>37</v>
      </c>
      <c r="C9" s="15">
        <v>1910500</v>
      </c>
      <c r="D9" s="54">
        <v>508044</v>
      </c>
      <c r="E9" s="7">
        <v>508044</v>
      </c>
      <c r="F9" s="19">
        <f>+D9+C9</f>
        <v>2418544</v>
      </c>
      <c r="G9" s="7">
        <f>+E9+C9</f>
        <v>2418544</v>
      </c>
      <c r="H9" s="7">
        <v>2577800</v>
      </c>
      <c r="I9" s="19">
        <f>+G9-F9</f>
        <v>0</v>
      </c>
      <c r="J9" s="8">
        <f>+G9-H9</f>
        <v>-159256</v>
      </c>
    </row>
    <row r="10" spans="1:13" ht="12.75">
      <c r="A10" s="4" t="s">
        <v>31</v>
      </c>
      <c r="B10" s="5" t="s">
        <v>38</v>
      </c>
      <c r="C10" s="15">
        <v>1414300</v>
      </c>
      <c r="D10" s="7">
        <v>2847710</v>
      </c>
      <c r="E10" s="7">
        <v>2847710</v>
      </c>
      <c r="F10" s="19">
        <f>+D10+C10</f>
        <v>4262010</v>
      </c>
      <c r="G10" s="7">
        <f>+E10+C10</f>
        <v>4262010</v>
      </c>
      <c r="H10" s="7">
        <v>4019757</v>
      </c>
      <c r="I10" s="19">
        <f>+G10-F10</f>
        <v>0</v>
      </c>
      <c r="J10" s="8">
        <f>+G10-H10</f>
        <v>242253</v>
      </c>
      <c r="L10" s="53" t="s">
        <v>87</v>
      </c>
      <c r="M10" t="s">
        <v>87</v>
      </c>
    </row>
    <row r="11" spans="1:10" ht="12.75">
      <c r="A11" s="4" t="s">
        <v>32</v>
      </c>
      <c r="B11" s="5" t="s">
        <v>39</v>
      </c>
      <c r="C11" s="15">
        <v>1018700</v>
      </c>
      <c r="D11" s="7">
        <v>282908</v>
      </c>
      <c r="E11" s="7">
        <v>205699</v>
      </c>
      <c r="F11" s="19">
        <f>+D11+C11</f>
        <v>1301608</v>
      </c>
      <c r="G11" s="7">
        <f>+E11+C11</f>
        <v>1224399</v>
      </c>
      <c r="H11" s="7">
        <v>1279267</v>
      </c>
      <c r="I11" s="19">
        <f>+G11-F11</f>
        <v>-77209</v>
      </c>
      <c r="J11" s="8">
        <f>+G11-H11</f>
        <v>-54868</v>
      </c>
    </row>
    <row r="12" spans="1:10" ht="12.75">
      <c r="A12" s="4"/>
      <c r="B12" s="5"/>
      <c r="C12" s="15"/>
      <c r="D12" s="7"/>
      <c r="E12" s="7"/>
      <c r="F12" s="19"/>
      <c r="G12" s="7"/>
      <c r="H12" s="7"/>
      <c r="I12" s="19"/>
      <c r="J12" s="8"/>
    </row>
    <row r="13" spans="1:10" ht="12.75">
      <c r="A13" s="4"/>
      <c r="B13" s="5" t="s">
        <v>29</v>
      </c>
      <c r="C13" s="15">
        <f>SUM(C9:C12)</f>
        <v>4343500</v>
      </c>
      <c r="D13" s="7">
        <f>SUM(D9:D12)</f>
        <v>3638662</v>
      </c>
      <c r="E13" s="7">
        <f>SUM(E9:E11)</f>
        <v>3561453</v>
      </c>
      <c r="F13" s="19">
        <f>SUM(F9:F11)</f>
        <v>7982162</v>
      </c>
      <c r="G13" s="7">
        <f>SUM(G9:G11)</f>
        <v>7904953</v>
      </c>
      <c r="H13" s="7">
        <f>SUM(H9:H11)</f>
        <v>7876824</v>
      </c>
      <c r="I13" s="19">
        <f>SUM(I9:I11)</f>
        <v>-77209</v>
      </c>
      <c r="J13" s="8">
        <f>SUM(J9:J12)</f>
        <v>28129</v>
      </c>
    </row>
    <row r="14" spans="1:10" ht="13.5" thickBot="1">
      <c r="A14" s="9"/>
      <c r="B14" s="10"/>
      <c r="C14" s="28"/>
      <c r="D14" s="29"/>
      <c r="E14" s="29"/>
      <c r="F14" s="30"/>
      <c r="G14" s="29"/>
      <c r="H14" s="29"/>
      <c r="I14" s="30"/>
      <c r="J14" s="31"/>
    </row>
    <row r="15" spans="1:10" ht="12.75">
      <c r="A15" s="32" t="s">
        <v>41</v>
      </c>
      <c r="B15" s="5"/>
      <c r="C15" s="15"/>
      <c r="D15" s="7"/>
      <c r="E15" s="7"/>
      <c r="F15" s="19"/>
      <c r="G15" s="7"/>
      <c r="H15" s="7"/>
      <c r="I15" s="19"/>
      <c r="J15" s="8"/>
    </row>
    <row r="16" spans="1:10" ht="12.75">
      <c r="A16" s="4" t="s">
        <v>33</v>
      </c>
      <c r="B16" s="5" t="s">
        <v>35</v>
      </c>
      <c r="C16" s="15">
        <v>2647300</v>
      </c>
      <c r="D16" s="7">
        <v>854286</v>
      </c>
      <c r="E16" s="7">
        <v>800669</v>
      </c>
      <c r="F16" s="19">
        <f>+D16+C16</f>
        <v>3501586</v>
      </c>
      <c r="G16" s="7">
        <f>+E16+C16</f>
        <v>3447969</v>
      </c>
      <c r="H16" s="7">
        <v>3493500</v>
      </c>
      <c r="I16" s="19">
        <f>+G16-F16</f>
        <v>-53617</v>
      </c>
      <c r="J16" s="8">
        <f>+G16-H16</f>
        <v>-45531</v>
      </c>
    </row>
    <row r="17" spans="1:10" ht="12.75">
      <c r="A17" s="4" t="s">
        <v>34</v>
      </c>
      <c r="B17" s="5" t="s">
        <v>36</v>
      </c>
      <c r="C17" s="15">
        <v>790000</v>
      </c>
      <c r="D17" s="7">
        <v>43407</v>
      </c>
      <c r="E17" s="7">
        <v>39618</v>
      </c>
      <c r="F17" s="19">
        <f>+D17+C17</f>
        <v>833407</v>
      </c>
      <c r="G17" s="7">
        <f>+E17+C17</f>
        <v>829618</v>
      </c>
      <c r="H17" s="7">
        <v>849880</v>
      </c>
      <c r="I17" s="19">
        <f>+G17-F17</f>
        <v>-3789</v>
      </c>
      <c r="J17" s="8">
        <f>+G17-H17</f>
        <v>-20262</v>
      </c>
    </row>
    <row r="18" spans="1:10" ht="12.75">
      <c r="A18" s="4"/>
      <c r="B18" s="5"/>
      <c r="C18" s="15"/>
      <c r="D18" s="7"/>
      <c r="E18" s="7"/>
      <c r="F18" s="19"/>
      <c r="G18" s="7"/>
      <c r="H18" s="7"/>
      <c r="I18" s="19"/>
      <c r="J18" s="8"/>
    </row>
    <row r="19" spans="1:10" ht="12.75">
      <c r="A19" s="4"/>
      <c r="B19" s="5" t="s">
        <v>29</v>
      </c>
      <c r="C19" s="15">
        <f aca="true" t="shared" si="0" ref="C19:H19">SUM(C16:C18)</f>
        <v>3437300</v>
      </c>
      <c r="D19" s="7">
        <f t="shared" si="0"/>
        <v>897693</v>
      </c>
      <c r="E19" s="27">
        <f t="shared" si="0"/>
        <v>840287</v>
      </c>
      <c r="F19" s="7">
        <f t="shared" si="0"/>
        <v>4334993</v>
      </c>
      <c r="G19" s="7">
        <f t="shared" si="0"/>
        <v>4277587</v>
      </c>
      <c r="H19" s="27">
        <f t="shared" si="0"/>
        <v>4343380</v>
      </c>
      <c r="I19" s="19">
        <f>SUM(I15:I17)</f>
        <v>-57406</v>
      </c>
      <c r="J19" s="8">
        <f>SUM(J15:J18)</f>
        <v>-65793</v>
      </c>
    </row>
    <row r="20" spans="1:10" ht="13.5" thickBot="1">
      <c r="A20" s="9"/>
      <c r="B20" s="10"/>
      <c r="C20" s="28"/>
      <c r="D20" s="29"/>
      <c r="E20" s="29"/>
      <c r="F20" s="30"/>
      <c r="G20" s="29"/>
      <c r="H20" s="29"/>
      <c r="I20" s="30"/>
      <c r="J20" s="31"/>
    </row>
    <row r="21" spans="1:10" ht="12.75">
      <c r="A21" s="32" t="s">
        <v>42</v>
      </c>
      <c r="B21" s="5"/>
      <c r="C21" s="15"/>
      <c r="D21" s="7"/>
      <c r="E21" s="7"/>
      <c r="F21" s="19"/>
      <c r="G21" s="7"/>
      <c r="H21" s="7"/>
      <c r="I21" s="19"/>
      <c r="J21" s="8"/>
    </row>
    <row r="22" spans="1:10" ht="12.75">
      <c r="A22" s="4" t="s">
        <v>8</v>
      </c>
      <c r="B22" s="5" t="s">
        <v>19</v>
      </c>
      <c r="C22" s="15">
        <v>4549950</v>
      </c>
      <c r="D22" s="7">
        <v>1654656</v>
      </c>
      <c r="E22" s="7">
        <v>1654656</v>
      </c>
      <c r="F22" s="19">
        <f>+D22+C22</f>
        <v>6204606</v>
      </c>
      <c r="G22" s="7">
        <f>+E22+C22</f>
        <v>6204606</v>
      </c>
      <c r="H22" s="7">
        <v>5764650</v>
      </c>
      <c r="I22" s="19">
        <f aca="true" t="shared" si="1" ref="I22:I30">+G22-F22</f>
        <v>0</v>
      </c>
      <c r="J22" s="8">
        <f aca="true" t="shared" si="2" ref="J22:J30">+G22-H22</f>
        <v>439956</v>
      </c>
    </row>
    <row r="23" spans="1:10" ht="12.75">
      <c r="A23" s="4" t="s">
        <v>9</v>
      </c>
      <c r="B23" s="5" t="s">
        <v>20</v>
      </c>
      <c r="C23" s="15">
        <v>2478400</v>
      </c>
      <c r="D23" s="7">
        <v>1016806</v>
      </c>
      <c r="E23" s="7">
        <v>1016806</v>
      </c>
      <c r="F23" s="19">
        <f>+D23+C23</f>
        <v>3495206</v>
      </c>
      <c r="G23" s="7">
        <f>+E23+C23</f>
        <v>3495206</v>
      </c>
      <c r="H23" s="7">
        <v>3535600</v>
      </c>
      <c r="I23" s="19">
        <f t="shared" si="1"/>
        <v>0</v>
      </c>
      <c r="J23" s="8">
        <f t="shared" si="2"/>
        <v>-40394</v>
      </c>
    </row>
    <row r="24" spans="1:10" ht="12.75">
      <c r="A24" s="4" t="s">
        <v>10</v>
      </c>
      <c r="B24" s="5" t="s">
        <v>43</v>
      </c>
      <c r="C24" s="15">
        <v>33000</v>
      </c>
      <c r="D24" s="7">
        <v>132684</v>
      </c>
      <c r="E24" s="7">
        <v>131257</v>
      </c>
      <c r="F24" s="19">
        <f aca="true" t="shared" si="3" ref="F24:F32">+D24+C24</f>
        <v>165684</v>
      </c>
      <c r="G24" s="7">
        <f aca="true" t="shared" si="4" ref="G24:G32">+E24+C24</f>
        <v>164257</v>
      </c>
      <c r="H24" s="7">
        <v>161100</v>
      </c>
      <c r="I24" s="19">
        <f t="shared" si="1"/>
        <v>-1427</v>
      </c>
      <c r="J24" s="8">
        <f t="shared" si="2"/>
        <v>3157</v>
      </c>
    </row>
    <row r="25" spans="1:13" ht="12.75">
      <c r="A25" s="4" t="s">
        <v>11</v>
      </c>
      <c r="B25" s="5" t="s">
        <v>21</v>
      </c>
      <c r="C25" s="15">
        <v>1238200</v>
      </c>
      <c r="D25" s="7">
        <v>917279</v>
      </c>
      <c r="E25" s="7">
        <v>917279</v>
      </c>
      <c r="F25" s="19">
        <f t="shared" si="3"/>
        <v>2155479</v>
      </c>
      <c r="G25" s="7">
        <f t="shared" si="4"/>
        <v>2155479</v>
      </c>
      <c r="H25" s="7">
        <v>2102500</v>
      </c>
      <c r="I25" s="19">
        <f t="shared" si="1"/>
        <v>0</v>
      </c>
      <c r="J25" s="8">
        <f t="shared" si="2"/>
        <v>52979</v>
      </c>
      <c r="L25" s="53" t="s">
        <v>87</v>
      </c>
      <c r="M25" t="s">
        <v>87</v>
      </c>
    </row>
    <row r="26" spans="1:10" ht="12.75">
      <c r="A26" s="4" t="s">
        <v>12</v>
      </c>
      <c r="B26" s="5" t="s">
        <v>22</v>
      </c>
      <c r="C26" s="15">
        <v>855600</v>
      </c>
      <c r="D26" s="7">
        <v>110787</v>
      </c>
      <c r="E26" s="7">
        <v>110787</v>
      </c>
      <c r="F26" s="19">
        <f t="shared" si="3"/>
        <v>966387</v>
      </c>
      <c r="G26" s="7">
        <f t="shared" si="4"/>
        <v>966387</v>
      </c>
      <c r="H26" s="7">
        <v>904300</v>
      </c>
      <c r="I26" s="19">
        <f t="shared" si="1"/>
        <v>0</v>
      </c>
      <c r="J26" s="8">
        <f t="shared" si="2"/>
        <v>62087</v>
      </c>
    </row>
    <row r="27" spans="1:10" ht="12.75">
      <c r="A27" s="4" t="s">
        <v>13</v>
      </c>
      <c r="B27" s="5" t="s">
        <v>23</v>
      </c>
      <c r="C27" s="15">
        <v>1049600</v>
      </c>
      <c r="D27" s="7">
        <v>329294</v>
      </c>
      <c r="E27" s="7">
        <v>324628</v>
      </c>
      <c r="F27" s="19">
        <f t="shared" si="3"/>
        <v>1378894</v>
      </c>
      <c r="G27" s="7">
        <f t="shared" si="4"/>
        <v>1374228</v>
      </c>
      <c r="H27" s="7">
        <v>1261500</v>
      </c>
      <c r="I27" s="19">
        <f t="shared" si="1"/>
        <v>-4666</v>
      </c>
      <c r="J27" s="8">
        <f t="shared" si="2"/>
        <v>112728</v>
      </c>
    </row>
    <row r="28" spans="1:10" ht="12.75">
      <c r="A28" s="4" t="s">
        <v>14</v>
      </c>
      <c r="B28" s="5" t="s">
        <v>24</v>
      </c>
      <c r="C28" s="15">
        <v>1448600</v>
      </c>
      <c r="D28" s="7">
        <v>322478</v>
      </c>
      <c r="E28" s="7">
        <v>239506</v>
      </c>
      <c r="F28" s="19">
        <f t="shared" si="3"/>
        <v>1771078</v>
      </c>
      <c r="G28" s="7">
        <f t="shared" si="4"/>
        <v>1688106</v>
      </c>
      <c r="H28" s="7">
        <v>1795300</v>
      </c>
      <c r="I28" s="19">
        <f t="shared" si="1"/>
        <v>-82972</v>
      </c>
      <c r="J28" s="8">
        <f t="shared" si="2"/>
        <v>-107194</v>
      </c>
    </row>
    <row r="29" spans="1:10" ht="12.75">
      <c r="A29" s="4" t="s">
        <v>15</v>
      </c>
      <c r="B29" s="5" t="s">
        <v>25</v>
      </c>
      <c r="C29" s="15">
        <v>429580</v>
      </c>
      <c r="D29" s="7">
        <v>60097</v>
      </c>
      <c r="E29" s="7">
        <v>60097</v>
      </c>
      <c r="F29" s="19">
        <f t="shared" si="3"/>
        <v>489677</v>
      </c>
      <c r="G29" s="7">
        <f t="shared" si="4"/>
        <v>489677</v>
      </c>
      <c r="H29" s="7">
        <v>506721</v>
      </c>
      <c r="I29" s="19">
        <f t="shared" si="1"/>
        <v>0</v>
      </c>
      <c r="J29" s="8">
        <f t="shared" si="2"/>
        <v>-17044</v>
      </c>
    </row>
    <row r="30" spans="1:10" ht="12.75">
      <c r="A30" s="4" t="s">
        <v>16</v>
      </c>
      <c r="B30" s="5" t="s">
        <v>26</v>
      </c>
      <c r="C30" s="15">
        <v>272000</v>
      </c>
      <c r="D30" s="7">
        <v>129336</v>
      </c>
      <c r="E30" s="7">
        <v>124914</v>
      </c>
      <c r="F30" s="19">
        <f t="shared" si="3"/>
        <v>401336</v>
      </c>
      <c r="G30" s="7">
        <f t="shared" si="4"/>
        <v>396914</v>
      </c>
      <c r="H30" s="7">
        <v>300000</v>
      </c>
      <c r="I30" s="19">
        <f t="shared" si="1"/>
        <v>-4422</v>
      </c>
      <c r="J30" s="8">
        <f t="shared" si="2"/>
        <v>96914</v>
      </c>
    </row>
    <row r="31" spans="1:10" ht="12.75">
      <c r="A31" s="4" t="s">
        <v>17</v>
      </c>
      <c r="B31" s="5" t="s">
        <v>27</v>
      </c>
      <c r="C31" s="15">
        <v>955000</v>
      </c>
      <c r="D31" s="7">
        <v>166229</v>
      </c>
      <c r="E31" s="7">
        <v>31481</v>
      </c>
      <c r="F31" s="19">
        <f t="shared" si="3"/>
        <v>1121229</v>
      </c>
      <c r="G31" s="7">
        <f t="shared" si="4"/>
        <v>986481</v>
      </c>
      <c r="H31" s="7">
        <v>1061900</v>
      </c>
      <c r="I31" s="19">
        <f>+G31-F31</f>
        <v>-134748</v>
      </c>
      <c r="J31" s="8">
        <f>+G31-H31</f>
        <v>-75419</v>
      </c>
    </row>
    <row r="32" spans="1:10" ht="12.75">
      <c r="A32" s="4" t="s">
        <v>18</v>
      </c>
      <c r="B32" s="5" t="s">
        <v>28</v>
      </c>
      <c r="C32" s="15">
        <v>199000</v>
      </c>
      <c r="D32" s="7">
        <v>21500</v>
      </c>
      <c r="E32" s="7">
        <v>0</v>
      </c>
      <c r="F32" s="19">
        <f t="shared" si="3"/>
        <v>220500</v>
      </c>
      <c r="G32" s="7">
        <f t="shared" si="4"/>
        <v>199000</v>
      </c>
      <c r="H32" s="7">
        <v>202100</v>
      </c>
      <c r="I32" s="19">
        <f>+G32-F32</f>
        <v>-21500</v>
      </c>
      <c r="J32" s="8">
        <f>+G32-H32</f>
        <v>-3100</v>
      </c>
    </row>
    <row r="33" spans="1:10" ht="12.75">
      <c r="A33" s="4"/>
      <c r="B33" s="5"/>
      <c r="C33" s="15"/>
      <c r="D33" s="7"/>
      <c r="E33" s="7"/>
      <c r="F33" s="19"/>
      <c r="G33" s="7"/>
      <c r="H33" s="7"/>
      <c r="I33" s="19"/>
      <c r="J33" s="8"/>
    </row>
    <row r="34" spans="1:10" ht="12.75">
      <c r="A34" s="4"/>
      <c r="B34" s="5" t="s">
        <v>29</v>
      </c>
      <c r="C34" s="15">
        <f>SUM(C22:C33)</f>
        <v>13508930</v>
      </c>
      <c r="D34" s="7">
        <f>SUM(D22:D33)</f>
        <v>4861146</v>
      </c>
      <c r="E34" s="7">
        <f>SUM(E22:E32)</f>
        <v>4611411</v>
      </c>
      <c r="F34" s="19">
        <f>SUM(F22:F32)</f>
        <v>18370076</v>
      </c>
      <c r="G34" s="7">
        <f>SUM(G22:G32)</f>
        <v>18120341</v>
      </c>
      <c r="H34" s="7">
        <f>SUM(H22:H32)</f>
        <v>17595671</v>
      </c>
      <c r="I34" s="19">
        <f>SUM(I22:I32)</f>
        <v>-249735</v>
      </c>
      <c r="J34" s="8">
        <f>SUM(J22:J33)</f>
        <v>524670</v>
      </c>
    </row>
    <row r="35" spans="1:10" ht="13.5" thickBot="1">
      <c r="A35" s="9"/>
      <c r="B35" s="10"/>
      <c r="C35" s="28"/>
      <c r="D35" s="29"/>
      <c r="E35" s="29"/>
      <c r="F35" s="30"/>
      <c r="G35" s="29"/>
      <c r="H35" s="29"/>
      <c r="I35" s="30"/>
      <c r="J35" s="31"/>
    </row>
    <row r="36" spans="1:10" ht="12.75">
      <c r="A36" s="33" t="s">
        <v>44</v>
      </c>
      <c r="B36" s="2"/>
      <c r="C36" s="39"/>
      <c r="D36" s="34"/>
      <c r="E36" s="41"/>
      <c r="F36" s="34"/>
      <c r="G36" s="34"/>
      <c r="H36" s="41"/>
      <c r="I36" s="34"/>
      <c r="J36" s="40"/>
    </row>
    <row r="37" spans="1:10" ht="12.75">
      <c r="A37" s="4" t="s">
        <v>45</v>
      </c>
      <c r="B37" s="5" t="s">
        <v>62</v>
      </c>
      <c r="C37" s="15">
        <v>3311500</v>
      </c>
      <c r="D37" s="7">
        <v>483990</v>
      </c>
      <c r="E37" s="7">
        <v>483990</v>
      </c>
      <c r="F37" s="19">
        <f>+D37+C37</f>
        <v>3795490</v>
      </c>
      <c r="G37" s="7">
        <f>+E37+C37</f>
        <v>3795490</v>
      </c>
      <c r="H37" s="7">
        <v>3779120</v>
      </c>
      <c r="I37" s="19">
        <f>+G37-F37</f>
        <v>0</v>
      </c>
      <c r="J37" s="8">
        <f>+G37-H37</f>
        <v>16370</v>
      </c>
    </row>
    <row r="38" spans="1:10" ht="12.75">
      <c r="A38" s="4" t="s">
        <v>46</v>
      </c>
      <c r="B38" s="5" t="s">
        <v>63</v>
      </c>
      <c r="C38" s="15">
        <v>520000</v>
      </c>
      <c r="D38" s="7">
        <v>160395</v>
      </c>
      <c r="E38" s="7">
        <v>156201</v>
      </c>
      <c r="F38" s="19">
        <f>+D38+C38</f>
        <v>680395</v>
      </c>
      <c r="G38" s="7">
        <f>+E38+C38</f>
        <v>676201</v>
      </c>
      <c r="H38" s="7">
        <v>648000</v>
      </c>
      <c r="I38" s="19">
        <f>+G38-F38</f>
        <v>-4194</v>
      </c>
      <c r="J38" s="8">
        <f>+G38-H38</f>
        <v>28201</v>
      </c>
    </row>
    <row r="39" spans="1:12" ht="12.75">
      <c r="A39" s="4" t="s">
        <v>47</v>
      </c>
      <c r="B39" s="5" t="s">
        <v>64</v>
      </c>
      <c r="C39" s="15">
        <v>797700</v>
      </c>
      <c r="D39" s="7">
        <v>169038</v>
      </c>
      <c r="E39" s="7">
        <v>169038</v>
      </c>
      <c r="F39" s="19">
        <f>+D39+C39</f>
        <v>966738</v>
      </c>
      <c r="G39" s="7">
        <f>+E39+C39</f>
        <v>966738</v>
      </c>
      <c r="H39" s="7">
        <v>1018500</v>
      </c>
      <c r="I39" s="19">
        <f>+G39-F39</f>
        <v>0</v>
      </c>
      <c r="J39" s="8">
        <f>+G39-H39</f>
        <v>-51762</v>
      </c>
      <c r="L39" s="53" t="s">
        <v>87</v>
      </c>
    </row>
    <row r="40" spans="1:10" ht="12.75">
      <c r="A40" s="4" t="s">
        <v>48</v>
      </c>
      <c r="B40" s="5" t="s">
        <v>65</v>
      </c>
      <c r="C40" s="15">
        <v>679500</v>
      </c>
      <c r="D40" s="7">
        <v>90972</v>
      </c>
      <c r="E40" s="7">
        <v>90972</v>
      </c>
      <c r="F40" s="19">
        <f>+D40+C40</f>
        <v>770472</v>
      </c>
      <c r="G40" s="7">
        <f>+E40+C40</f>
        <v>770472</v>
      </c>
      <c r="H40" s="7">
        <v>798325</v>
      </c>
      <c r="I40" s="19">
        <f>+G40-F40</f>
        <v>0</v>
      </c>
      <c r="J40" s="8">
        <f>+G40-H40</f>
        <v>-27853</v>
      </c>
    </row>
    <row r="41" spans="1:10" ht="12.75">
      <c r="A41" s="4"/>
      <c r="B41" s="5"/>
      <c r="C41" s="15"/>
      <c r="D41" s="7"/>
      <c r="E41" s="27"/>
      <c r="F41" s="7"/>
      <c r="G41" s="7"/>
      <c r="H41" s="27"/>
      <c r="I41" s="19"/>
      <c r="J41" s="8"/>
    </row>
    <row r="42" spans="1:10" ht="12.75">
      <c r="A42" s="4" t="s">
        <v>29</v>
      </c>
      <c r="B42" s="5"/>
      <c r="C42" s="15">
        <f>SUM(C37:C41)</f>
        <v>5308700</v>
      </c>
      <c r="D42" s="19">
        <f>SUM(D37:D41)</f>
        <v>904395</v>
      </c>
      <c r="E42" s="27">
        <f>SUM(E37:E40)</f>
        <v>900201</v>
      </c>
      <c r="F42" s="7">
        <f>SUM(F37:F40)</f>
        <v>6213095</v>
      </c>
      <c r="G42" s="7">
        <f>SUM(G37:G40)</f>
        <v>6208901</v>
      </c>
      <c r="H42" s="27">
        <f>SUM(H37:H40)</f>
        <v>6243945</v>
      </c>
      <c r="I42" s="19">
        <f>SUM(I37:I40)</f>
        <v>-4194</v>
      </c>
      <c r="J42" s="8">
        <f>SUM(J37:J41)</f>
        <v>-35044</v>
      </c>
    </row>
    <row r="43" spans="1:10" ht="13.5" thickBot="1">
      <c r="A43" s="9"/>
      <c r="B43" s="10"/>
      <c r="C43" s="28"/>
      <c r="D43" s="29"/>
      <c r="E43" s="42"/>
      <c r="F43" s="29"/>
      <c r="G43" s="29"/>
      <c r="H43" s="42"/>
      <c r="I43" s="29"/>
      <c r="J43" s="31"/>
    </row>
    <row r="44" spans="1:10" ht="12.75">
      <c r="A44" s="33" t="s">
        <v>49</v>
      </c>
      <c r="B44" s="2"/>
      <c r="C44" s="39"/>
      <c r="D44" s="34"/>
      <c r="E44" s="41"/>
      <c r="F44" s="34"/>
      <c r="G44" s="34"/>
      <c r="H44" s="41"/>
      <c r="I44" s="34"/>
      <c r="J44" s="40"/>
    </row>
    <row r="45" spans="1:10" ht="12.75">
      <c r="A45" s="4" t="s">
        <v>50</v>
      </c>
      <c r="B45" s="5" t="s">
        <v>66</v>
      </c>
      <c r="C45" s="15">
        <v>840430</v>
      </c>
      <c r="D45" s="7">
        <v>19808</v>
      </c>
      <c r="E45" s="7">
        <v>19808</v>
      </c>
      <c r="F45" s="19">
        <f aca="true" t="shared" si="5" ref="F45:F50">+D45+C45</f>
        <v>860238</v>
      </c>
      <c r="G45" s="7">
        <f aca="true" t="shared" si="6" ref="G45:G50">+E45+C45</f>
        <v>860238</v>
      </c>
      <c r="H45" s="7">
        <v>1003630</v>
      </c>
      <c r="I45" s="19">
        <f aca="true" t="shared" si="7" ref="I45:I50">+G45-F45</f>
        <v>0</v>
      </c>
      <c r="J45" s="8">
        <f aca="true" t="shared" si="8" ref="J45:J50">+G45-H45</f>
        <v>-143392</v>
      </c>
    </row>
    <row r="46" spans="1:10" ht="12.75">
      <c r="A46" s="4" t="s">
        <v>51</v>
      </c>
      <c r="B46" s="5" t="s">
        <v>74</v>
      </c>
      <c r="C46" s="15">
        <v>4959600</v>
      </c>
      <c r="D46" s="7">
        <v>1451212</v>
      </c>
      <c r="E46" s="7">
        <v>1433989</v>
      </c>
      <c r="F46" s="19">
        <f t="shared" si="5"/>
        <v>6410812</v>
      </c>
      <c r="G46" s="7">
        <f t="shared" si="6"/>
        <v>6393589</v>
      </c>
      <c r="H46" s="7">
        <v>6530290</v>
      </c>
      <c r="I46" s="19">
        <f t="shared" si="7"/>
        <v>-17223</v>
      </c>
      <c r="J46" s="8">
        <f t="shared" si="8"/>
        <v>-136701</v>
      </c>
    </row>
    <row r="47" spans="1:10" ht="12.75">
      <c r="A47" s="4" t="s">
        <v>52</v>
      </c>
      <c r="B47" s="5" t="s">
        <v>75</v>
      </c>
      <c r="C47" s="15">
        <v>97100</v>
      </c>
      <c r="D47" s="7">
        <v>56422</v>
      </c>
      <c r="E47" s="7">
        <v>27026</v>
      </c>
      <c r="F47" s="19">
        <f t="shared" si="5"/>
        <v>153522</v>
      </c>
      <c r="G47" s="7">
        <f t="shared" si="6"/>
        <v>124126</v>
      </c>
      <c r="H47" s="7">
        <v>122300</v>
      </c>
      <c r="I47" s="19">
        <f t="shared" si="7"/>
        <v>-29396</v>
      </c>
      <c r="J47" s="8">
        <f t="shared" si="8"/>
        <v>1826</v>
      </c>
    </row>
    <row r="48" spans="1:10" ht="12.75">
      <c r="A48" s="4" t="s">
        <v>53</v>
      </c>
      <c r="B48" s="5" t="s">
        <v>76</v>
      </c>
      <c r="C48" s="15">
        <v>1181100</v>
      </c>
      <c r="D48" s="7">
        <v>253216</v>
      </c>
      <c r="E48" s="7">
        <v>249008</v>
      </c>
      <c r="F48" s="19">
        <f t="shared" si="5"/>
        <v>1434316</v>
      </c>
      <c r="G48" s="7">
        <f t="shared" si="6"/>
        <v>1430108</v>
      </c>
      <c r="H48" s="7">
        <v>1416850</v>
      </c>
      <c r="I48" s="19">
        <f t="shared" si="7"/>
        <v>-4208</v>
      </c>
      <c r="J48" s="8">
        <f t="shared" si="8"/>
        <v>13258</v>
      </c>
    </row>
    <row r="49" spans="1:10" ht="12.75">
      <c r="A49" s="4" t="s">
        <v>54</v>
      </c>
      <c r="B49" s="5" t="s">
        <v>77</v>
      </c>
      <c r="C49" s="15">
        <v>809300</v>
      </c>
      <c r="D49" s="7">
        <v>117004</v>
      </c>
      <c r="E49" s="7">
        <v>104584</v>
      </c>
      <c r="F49" s="19">
        <f t="shared" si="5"/>
        <v>926304</v>
      </c>
      <c r="G49" s="7">
        <f t="shared" si="6"/>
        <v>913884</v>
      </c>
      <c r="H49" s="7">
        <v>929600</v>
      </c>
      <c r="I49" s="19">
        <f t="shared" si="7"/>
        <v>-12420</v>
      </c>
      <c r="J49" s="8">
        <f t="shared" si="8"/>
        <v>-15716</v>
      </c>
    </row>
    <row r="50" spans="1:10" ht="12.75">
      <c r="A50" s="4" t="s">
        <v>55</v>
      </c>
      <c r="B50" s="5" t="s">
        <v>78</v>
      </c>
      <c r="C50" s="15">
        <v>862930</v>
      </c>
      <c r="D50" s="7">
        <v>229975.8</v>
      </c>
      <c r="E50" s="7">
        <v>221368.5</v>
      </c>
      <c r="F50" s="19">
        <f t="shared" si="5"/>
        <v>1092905.8</v>
      </c>
      <c r="G50" s="7">
        <f t="shared" si="6"/>
        <v>1084298.5</v>
      </c>
      <c r="H50" s="7">
        <v>1152130</v>
      </c>
      <c r="I50" s="19">
        <f t="shared" si="7"/>
        <v>-8607.300000000047</v>
      </c>
      <c r="J50" s="8">
        <f t="shared" si="8"/>
        <v>-67831.5</v>
      </c>
    </row>
    <row r="51" spans="1:10" ht="12.75">
      <c r="A51" s="4"/>
      <c r="B51" s="5"/>
      <c r="C51" s="15"/>
      <c r="D51" s="7"/>
      <c r="E51" s="27"/>
      <c r="F51" s="7"/>
      <c r="G51" s="7"/>
      <c r="H51" s="27"/>
      <c r="I51" s="19"/>
      <c r="J51" s="8"/>
    </row>
    <row r="52" spans="1:10" ht="12.75">
      <c r="A52" s="4" t="s">
        <v>29</v>
      </c>
      <c r="B52" s="5"/>
      <c r="C52" s="15">
        <f aca="true" t="shared" si="9" ref="C52:H52">SUM(C45:C51)</f>
        <v>8750460</v>
      </c>
      <c r="D52" s="19">
        <f t="shared" si="9"/>
        <v>2127637.8</v>
      </c>
      <c r="E52" s="27">
        <f t="shared" si="9"/>
        <v>2055783.5</v>
      </c>
      <c r="F52" s="7">
        <f t="shared" si="9"/>
        <v>10878097.8</v>
      </c>
      <c r="G52" s="7">
        <f t="shared" si="9"/>
        <v>10806243.5</v>
      </c>
      <c r="H52" s="27">
        <f t="shared" si="9"/>
        <v>11154800</v>
      </c>
      <c r="I52" s="19">
        <f>SUM(I45:I50)</f>
        <v>-71854.30000000005</v>
      </c>
      <c r="J52" s="8">
        <f>SUM(J45:J51)</f>
        <v>-348556.5</v>
      </c>
    </row>
    <row r="53" spans="1:10" ht="13.5" thickBot="1">
      <c r="A53" s="9"/>
      <c r="B53" s="10"/>
      <c r="C53" s="28"/>
      <c r="D53" s="29"/>
      <c r="E53" s="42"/>
      <c r="F53" s="29"/>
      <c r="G53" s="29"/>
      <c r="H53" s="42"/>
      <c r="I53" s="29"/>
      <c r="J53" s="31"/>
    </row>
    <row r="54" spans="1:10" ht="12.75">
      <c r="A54" s="33" t="s">
        <v>56</v>
      </c>
      <c r="B54" s="2"/>
      <c r="C54" s="39"/>
      <c r="D54" s="34"/>
      <c r="E54" s="41"/>
      <c r="F54" s="34"/>
      <c r="G54" s="34"/>
      <c r="H54" s="41"/>
      <c r="I54" s="34"/>
      <c r="J54" s="40"/>
    </row>
    <row r="55" spans="1:10" ht="12.75">
      <c r="A55" s="4" t="s">
        <v>57</v>
      </c>
      <c r="B55" s="5" t="s">
        <v>67</v>
      </c>
      <c r="C55" s="15">
        <v>522920</v>
      </c>
      <c r="D55" s="7">
        <v>85378</v>
      </c>
      <c r="E55" s="7">
        <v>68302</v>
      </c>
      <c r="F55" s="19">
        <f>+D55+C55</f>
        <v>608298</v>
      </c>
      <c r="G55" s="7">
        <f>+E55+C55</f>
        <v>591222</v>
      </c>
      <c r="H55" s="7">
        <v>633020</v>
      </c>
      <c r="I55" s="19">
        <f>+G55-F55</f>
        <v>-17076</v>
      </c>
      <c r="J55" s="8">
        <f>+G55-H55</f>
        <v>-41798</v>
      </c>
    </row>
    <row r="56" spans="1:10" ht="12.75">
      <c r="A56" s="4" t="s">
        <v>58</v>
      </c>
      <c r="B56" s="5" t="s">
        <v>68</v>
      </c>
      <c r="C56" s="15">
        <v>12800</v>
      </c>
      <c r="D56" s="7">
        <v>56301</v>
      </c>
      <c r="E56" s="7">
        <v>54049</v>
      </c>
      <c r="F56" s="19">
        <f>+D56+C56</f>
        <v>69101</v>
      </c>
      <c r="G56" s="7">
        <f>+E56+C56</f>
        <v>66849</v>
      </c>
      <c r="H56" s="7">
        <v>16800</v>
      </c>
      <c r="I56" s="19">
        <f>+G56-F56</f>
        <v>-2252</v>
      </c>
      <c r="J56" s="8">
        <f>+G56-H56</f>
        <v>50049</v>
      </c>
    </row>
    <row r="57" spans="1:10" ht="12.75">
      <c r="A57" s="4" t="s">
        <v>59</v>
      </c>
      <c r="B57" s="5" t="s">
        <v>69</v>
      </c>
      <c r="C57" s="15">
        <v>400600</v>
      </c>
      <c r="D57" s="7">
        <v>90150</v>
      </c>
      <c r="E57" s="7">
        <v>50400</v>
      </c>
      <c r="F57" s="19">
        <f>+D57+C57</f>
        <v>490750</v>
      </c>
      <c r="G57" s="7">
        <f>+E57+C57</f>
        <v>451000</v>
      </c>
      <c r="H57" s="7">
        <v>457700</v>
      </c>
      <c r="I57" s="19">
        <f>+G57-F57</f>
        <v>-39750</v>
      </c>
      <c r="J57" s="8">
        <f>+G57-H57</f>
        <v>-6700</v>
      </c>
    </row>
    <row r="58" spans="1:10" ht="12.75">
      <c r="A58" s="4" t="s">
        <v>60</v>
      </c>
      <c r="B58" s="5" t="s">
        <v>70</v>
      </c>
      <c r="C58" s="15">
        <v>282960</v>
      </c>
      <c r="D58" s="7">
        <v>0</v>
      </c>
      <c r="E58" s="7">
        <v>0</v>
      </c>
      <c r="F58" s="19">
        <f>+D58+C58</f>
        <v>282960</v>
      </c>
      <c r="G58" s="7">
        <f>+E58+C58</f>
        <v>282960</v>
      </c>
      <c r="H58" s="7">
        <v>283540</v>
      </c>
      <c r="I58" s="19">
        <f>+G58-F58</f>
        <v>0</v>
      </c>
      <c r="J58" s="8">
        <f>+G58-H58</f>
        <v>-580</v>
      </c>
    </row>
    <row r="59" spans="1:10" ht="12.75">
      <c r="A59" s="4" t="s">
        <v>61</v>
      </c>
      <c r="B59" s="5" t="s">
        <v>71</v>
      </c>
      <c r="C59" s="15">
        <v>0</v>
      </c>
      <c r="D59" s="7">
        <v>0</v>
      </c>
      <c r="E59" s="7">
        <v>0</v>
      </c>
      <c r="F59" s="19">
        <f>+D59+C59</f>
        <v>0</v>
      </c>
      <c r="G59" s="7">
        <f>+E59+C59</f>
        <v>0</v>
      </c>
      <c r="H59" s="7">
        <v>0</v>
      </c>
      <c r="I59" s="19">
        <f>+G59-F59</f>
        <v>0</v>
      </c>
      <c r="J59" s="8">
        <f>+G59-H59</f>
        <v>0</v>
      </c>
    </row>
    <row r="60" spans="1:10" ht="12.75">
      <c r="A60" s="4"/>
      <c r="B60" s="5"/>
      <c r="C60" s="15"/>
      <c r="D60" s="7"/>
      <c r="E60" s="27"/>
      <c r="F60" s="7"/>
      <c r="G60" s="7"/>
      <c r="H60" s="27"/>
      <c r="I60" s="19"/>
      <c r="J60" s="8"/>
    </row>
    <row r="61" spans="1:10" ht="12.75">
      <c r="A61" s="4" t="s">
        <v>29</v>
      </c>
      <c r="B61" s="5"/>
      <c r="C61" s="15">
        <f aca="true" t="shared" si="10" ref="C61:H61">SUM(C55:C60)</f>
        <v>1219280</v>
      </c>
      <c r="D61" s="19">
        <f t="shared" si="10"/>
        <v>231829</v>
      </c>
      <c r="E61" s="7">
        <f t="shared" si="10"/>
        <v>172751</v>
      </c>
      <c r="F61" s="19">
        <f t="shared" si="10"/>
        <v>1451109</v>
      </c>
      <c r="G61" s="7">
        <f t="shared" si="10"/>
        <v>1392031</v>
      </c>
      <c r="H61" s="27">
        <f t="shared" si="10"/>
        <v>1391060</v>
      </c>
      <c r="I61" s="19">
        <f>SUM(I55:I59)</f>
        <v>-59078</v>
      </c>
      <c r="J61" s="8">
        <f>SUM(J55:J60)</f>
        <v>971</v>
      </c>
    </row>
    <row r="62" spans="1:10" ht="13.5" thickBot="1">
      <c r="A62" s="9"/>
      <c r="B62" s="10"/>
      <c r="C62" s="28"/>
      <c r="D62" s="29"/>
      <c r="E62" s="42"/>
      <c r="F62" s="29"/>
      <c r="G62" s="29"/>
      <c r="H62" s="42"/>
      <c r="I62" s="29"/>
      <c r="J62" s="31"/>
    </row>
    <row r="63" spans="1:10" ht="12.75">
      <c r="A63" s="1"/>
      <c r="B63" s="2"/>
      <c r="C63" s="35"/>
      <c r="D63" s="36"/>
      <c r="E63" s="38"/>
      <c r="F63" s="36"/>
      <c r="G63" s="36"/>
      <c r="H63" s="36"/>
      <c r="I63" s="48"/>
      <c r="J63" s="37"/>
    </row>
    <row r="64" spans="1:10" ht="12.75">
      <c r="A64" s="4"/>
      <c r="B64" s="5"/>
      <c r="C64" s="15"/>
      <c r="D64" s="7"/>
      <c r="E64" s="27"/>
      <c r="F64" s="7"/>
      <c r="G64" s="7"/>
      <c r="H64" s="7"/>
      <c r="I64" s="19"/>
      <c r="J64" s="8"/>
    </row>
    <row r="65" spans="1:12" ht="15">
      <c r="A65" s="43" t="s">
        <v>72</v>
      </c>
      <c r="B65" s="5"/>
      <c r="C65" s="19">
        <f aca="true" t="shared" si="11" ref="C65:J65">+C61+C52+C42+C34+C19+C13</f>
        <v>36568170</v>
      </c>
      <c r="D65" s="19">
        <f t="shared" si="11"/>
        <v>12661362.8</v>
      </c>
      <c r="E65" s="27">
        <f t="shared" si="11"/>
        <v>12141886.5</v>
      </c>
      <c r="F65" s="19">
        <f t="shared" si="11"/>
        <v>49229532.8</v>
      </c>
      <c r="G65" s="7">
        <f t="shared" si="11"/>
        <v>48710056.5</v>
      </c>
      <c r="H65" s="27">
        <f t="shared" si="11"/>
        <v>48605680</v>
      </c>
      <c r="I65" s="19">
        <f t="shared" si="11"/>
        <v>-519476.30000000005</v>
      </c>
      <c r="J65" s="8">
        <f t="shared" si="11"/>
        <v>104376.5</v>
      </c>
      <c r="L65" s="53" t="s">
        <v>87</v>
      </c>
    </row>
    <row r="66" spans="1:10" ht="13.5" thickBot="1">
      <c r="A66" s="9"/>
      <c r="B66" s="10"/>
      <c r="C66" s="28"/>
      <c r="D66" s="29"/>
      <c r="E66" s="42"/>
      <c r="F66" s="29"/>
      <c r="G66" s="29"/>
      <c r="H66" s="29"/>
      <c r="I66" s="30"/>
      <c r="J66" s="31"/>
    </row>
    <row r="67" spans="1:10" ht="12.75">
      <c r="A67" s="1"/>
      <c r="B67" s="2"/>
      <c r="C67" s="12"/>
      <c r="D67" s="2"/>
      <c r="E67" s="45"/>
      <c r="F67" s="2"/>
      <c r="G67" s="2"/>
      <c r="H67" s="2"/>
      <c r="I67" s="16"/>
      <c r="J67" s="3"/>
    </row>
    <row r="68" spans="1:10" ht="12.75">
      <c r="A68" s="4"/>
      <c r="B68" s="5" t="s">
        <v>79</v>
      </c>
      <c r="C68" s="15">
        <v>1243000</v>
      </c>
      <c r="D68" s="5"/>
      <c r="E68" s="46"/>
      <c r="F68" s="7">
        <v>1243000</v>
      </c>
      <c r="G68" s="7">
        <v>1243000</v>
      </c>
      <c r="H68" s="7">
        <v>1243000</v>
      </c>
      <c r="I68" s="19">
        <v>0</v>
      </c>
      <c r="J68" s="8">
        <v>0</v>
      </c>
    </row>
    <row r="69" spans="1:10" ht="12.75">
      <c r="A69" s="4"/>
      <c r="B69" s="5" t="s">
        <v>80</v>
      </c>
      <c r="C69" s="15">
        <v>42000</v>
      </c>
      <c r="D69" s="5"/>
      <c r="E69" s="46"/>
      <c r="F69" s="7">
        <v>45100</v>
      </c>
      <c r="G69" s="7">
        <v>45100</v>
      </c>
      <c r="H69" s="7">
        <v>45100</v>
      </c>
      <c r="I69" s="19">
        <v>0</v>
      </c>
      <c r="J69" s="8">
        <v>0</v>
      </c>
    </row>
    <row r="70" spans="1:10" ht="12.75">
      <c r="A70" s="4"/>
      <c r="B70" s="5" t="s">
        <v>81</v>
      </c>
      <c r="C70" s="15">
        <v>3249100</v>
      </c>
      <c r="D70" s="5"/>
      <c r="E70" s="46"/>
      <c r="F70" s="7">
        <v>3672900</v>
      </c>
      <c r="G70" s="7">
        <v>3672900</v>
      </c>
      <c r="H70" s="7">
        <v>3672900</v>
      </c>
      <c r="I70" s="19">
        <v>0</v>
      </c>
      <c r="J70" s="8">
        <v>0</v>
      </c>
    </row>
    <row r="71" spans="1:10" ht="12.75">
      <c r="A71" s="4"/>
      <c r="B71" s="5"/>
      <c r="C71" s="13"/>
      <c r="D71" s="5"/>
      <c r="E71" s="46"/>
      <c r="F71" s="7"/>
      <c r="G71" s="7"/>
      <c r="H71" s="7"/>
      <c r="I71" s="17"/>
      <c r="J71" s="6"/>
    </row>
    <row r="72" spans="1:10" ht="12.75">
      <c r="A72" s="4"/>
      <c r="B72" s="5" t="s">
        <v>82</v>
      </c>
      <c r="C72" s="51">
        <f>SUM(C65:C71)</f>
        <v>41102270</v>
      </c>
      <c r="D72" s="5"/>
      <c r="E72" s="46"/>
      <c r="F72" s="7">
        <f>SUM(F65:F71)</f>
        <v>54190532.8</v>
      </c>
      <c r="G72" s="7">
        <f>SUM(G65:G71)</f>
        <v>53671056.5</v>
      </c>
      <c r="H72" s="7">
        <f>SUM(H65:H71)</f>
        <v>53566680</v>
      </c>
      <c r="I72" s="19">
        <f>SUM(I65:I71)</f>
        <v>-519476.30000000005</v>
      </c>
      <c r="J72" s="8">
        <f>SUM(J65:J71)</f>
        <v>104376.5</v>
      </c>
    </row>
    <row r="73" spans="1:10" ht="13.5" thickBot="1">
      <c r="A73" s="9"/>
      <c r="B73" s="10"/>
      <c r="C73" s="14"/>
      <c r="D73" s="10"/>
      <c r="E73" s="47"/>
      <c r="F73" s="10"/>
      <c r="G73" s="10"/>
      <c r="H73" s="10"/>
      <c r="I73" s="18"/>
      <c r="J73" s="11"/>
    </row>
  </sheetData>
  <mergeCells count="4">
    <mergeCell ref="D4:E4"/>
    <mergeCell ref="F4:G4"/>
    <mergeCell ref="D5:E5"/>
    <mergeCell ref="F5:G5"/>
  </mergeCells>
  <printOptions/>
  <pageMargins left="0.25" right="0.25" top="0.75" bottom="0.75" header="0.5" footer="0.5"/>
  <pageSetup fitToHeight="1" fitToWidth="1" horizontalDpi="600" verticalDpi="600" orientation="portrait" scale="67" r:id="rId1"/>
  <headerFooter alignWithMargins="0">
    <oddFooter>&amp;L&amp;D&amp;R&amp;F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2000 Customer</dc:creator>
  <cp:keywords/>
  <dc:description/>
  <cp:lastModifiedBy>Charles Butehorn</cp:lastModifiedBy>
  <cp:lastPrinted>2001-05-04T20:38:32Z</cp:lastPrinted>
  <dcterms:created xsi:type="dcterms:W3CDTF">2000-05-17T19:57:34Z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