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<sst xmlns="http://schemas.openxmlformats.org/spreadsheetml/2006/main" count="47" uniqueCount="37">
  <si>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Average
Surface T</t>
  </si>
  <si>
    <t>Temperature
Differential</t>
  </si>
  <si>
    <t>Thickness(mm)</t>
  </si>
  <si>
    <t>K</t>
  </si>
  <si>
    <t>Error
Differential
T Up</t>
  </si>
  <si>
    <t>Error
Differential
T Down</t>
  </si>
  <si>
    <t>Top</t>
  </si>
  <si>
    <t>Comments</t>
  </si>
  <si>
    <t>Item</t>
  </si>
  <si>
    <r>
      <t>Error is from</t>
    </r>
    <r>
      <rPr>
        <u val="single"/>
        <sz val="10"/>
        <rFont val="Arial"/>
        <family val="2"/>
      </rPr>
      <t xml:space="preserve"> measurements</t>
    </r>
  </si>
  <si>
    <t>Silicon Heater</t>
  </si>
  <si>
    <t>SE4445</t>
  </si>
  <si>
    <t>YSH70 Facing</t>
  </si>
  <si>
    <t>YSH70 Adhesive</t>
  </si>
  <si>
    <t>% Error 
DT Up</t>
  </si>
  <si>
    <t>% Error 
DT Down</t>
  </si>
  <si>
    <t>Foam</t>
  </si>
  <si>
    <t>n/a</t>
  </si>
  <si>
    <t>CGL</t>
  </si>
  <si>
    <t>Al Tube</t>
  </si>
  <si>
    <t>Film</t>
  </si>
  <si>
    <t>K13D2U Adhesive</t>
  </si>
  <si>
    <t>K13D2U facing</t>
  </si>
  <si>
    <t>Bottom</t>
  </si>
  <si>
    <t>Measured is about 14.5 for either side, relative to an assumed water</t>
  </si>
  <si>
    <t>temperature of 20.0. The K13D2U side is slightly warmer than the</t>
  </si>
  <si>
    <t>YSH70 side but by much less than 1C(in agreement with the FEA).</t>
  </si>
  <si>
    <t>The FEA predicts about 11 degrees for the delta T, with an assumed</t>
  </si>
  <si>
    <t>foam K of 10. The FEA assumes a uniform silicon heater(not the case</t>
  </si>
  <si>
    <t>with about 2C - called error in measurement above). Note that measured</t>
  </si>
  <si>
    <t>is the average across the heater. In addition, there is an error translating</t>
  </si>
  <si>
    <t>from IR to actual temperature. The power off IR agrees with RTD measurements</t>
  </si>
  <si>
    <t>of the fluid temperature to within 0.1C, which implies OK to neglect this</t>
  </si>
  <si>
    <t>error. From the above, one could conclude that a delta T of about 3C more,</t>
  </si>
  <si>
    <t xml:space="preserve">namely 14 would be possible given plausible guesses for errors in K and </t>
  </si>
  <si>
    <t>thicknesses of all but the foam. Alternatively one could assume the nominal</t>
  </si>
  <si>
    <t>K values and conclude that the foam K is about 5.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</si>
</sst>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19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35" sqref="A35"/>
    </sheetView>
  </sheetViews>
  <sheetFormatPr defaultColWidth="9.140625" defaultRowHeight="12.75"/>
  <cols>
    <col min="4" max="4" width="11.00390625" style="0" customWidth="1"/>
    <col min="5" max="5" width="13.421875" style="0" customWidth="1"/>
    <col min="9" max="9" width="9.7109375" style="0" customWidth="1"/>
    <col min="10" max="10" width="9.8515625" style="0" customWidth="1"/>
  </cols>
  <sheetData>
    <row r="1" spans="2:11" ht="38.25">
      <c r="B1" t="s">
        <v>8</v>
      </c>
      <c r="C1" s="1" t="s">
        <v>0</v>
      </c>
      <c r="D1" s="1" t="s">
        <v>1</v>
      </c>
      <c r="E1" t="s">
        <v>2</v>
      </c>
      <c r="F1" t="s">
        <v>3</v>
      </c>
      <c r="G1" s="1" t="s">
        <v>14</v>
      </c>
      <c r="H1" s="1" t="s">
        <v>15</v>
      </c>
      <c r="I1" s="1" t="s">
        <v>4</v>
      </c>
      <c r="J1" s="1" t="s">
        <v>5</v>
      </c>
      <c r="K1" t="s">
        <v>7</v>
      </c>
    </row>
    <row r="2" spans="3:10" ht="12.75">
      <c r="C2" s="1"/>
      <c r="D2" s="1"/>
      <c r="G2" s="1"/>
      <c r="H2" s="1"/>
      <c r="I2" s="4">
        <f>I3+I4</f>
        <v>2.711445161290322</v>
      </c>
      <c r="J2" s="4">
        <f>J3+J4</f>
        <v>-2.927133333333334</v>
      </c>
    </row>
    <row r="3" spans="3:11" ht="12.75">
      <c r="C3" s="1"/>
      <c r="D3" s="6"/>
      <c r="G3" s="1"/>
      <c r="H3" s="1"/>
      <c r="I3">
        <v>1.5</v>
      </c>
      <c r="J3">
        <v>-2</v>
      </c>
      <c r="K3" t="s">
        <v>9</v>
      </c>
    </row>
    <row r="4" spans="1:10" ht="12.75">
      <c r="A4" t="s">
        <v>6</v>
      </c>
      <c r="C4">
        <v>30.902</v>
      </c>
      <c r="D4" s="5">
        <f>C4-C12</f>
        <v>10.652000000000001</v>
      </c>
      <c r="I4" s="3">
        <f>SUM(I5:I12)</f>
        <v>1.211445161290322</v>
      </c>
      <c r="J4" s="3">
        <f>SUM(J5:J12)</f>
        <v>-0.9271333333333336</v>
      </c>
    </row>
    <row r="5" spans="2:10" ht="12.75">
      <c r="B5" t="s">
        <v>10</v>
      </c>
      <c r="C5">
        <v>30.835</v>
      </c>
      <c r="D5">
        <f>C4-C5</f>
        <v>0.06700000000000017</v>
      </c>
      <c r="E5">
        <v>0.28</v>
      </c>
      <c r="F5">
        <v>148</v>
      </c>
      <c r="G5" s="2">
        <v>0.3</v>
      </c>
      <c r="H5" s="2">
        <v>0.3</v>
      </c>
      <c r="I5" s="3">
        <f>D5*G5</f>
        <v>0.020100000000000052</v>
      </c>
      <c r="J5" s="3">
        <f>-D5*H5</f>
        <v>-0.020100000000000052</v>
      </c>
    </row>
    <row r="6" spans="2:10" ht="12.75">
      <c r="B6" t="s">
        <v>11</v>
      </c>
      <c r="C6">
        <v>29.759</v>
      </c>
      <c r="D6">
        <f>C5-C6</f>
        <v>1.0760000000000005</v>
      </c>
      <c r="E6">
        <v>0.1</v>
      </c>
      <c r="F6">
        <v>0.6</v>
      </c>
      <c r="G6" s="2">
        <f>(0.6-0.5)/0.6</f>
        <v>0.16666666666666663</v>
      </c>
      <c r="H6" s="2">
        <f>-(0.8-0.6)/0.8</f>
        <v>-0.25000000000000006</v>
      </c>
      <c r="I6" s="3">
        <f>D6*G6</f>
        <v>0.17933333333333337</v>
      </c>
      <c r="J6" s="3">
        <f>D6*H6</f>
        <v>-0.2690000000000002</v>
      </c>
    </row>
    <row r="7" spans="2:10" ht="12.75">
      <c r="B7" t="s">
        <v>12</v>
      </c>
      <c r="C7">
        <v>28.501</v>
      </c>
      <c r="D7">
        <f>C6-C7</f>
        <v>1.2579999999999991</v>
      </c>
      <c r="E7">
        <v>0.165</v>
      </c>
      <c r="F7">
        <v>0.6</v>
      </c>
      <c r="G7" s="2">
        <f>(0.6-0.5)/0.6</f>
        <v>0.16666666666666663</v>
      </c>
      <c r="H7" s="2">
        <f>-(0.8-0.6)/0.6</f>
        <v>-0.3333333333333335</v>
      </c>
      <c r="I7" s="3">
        <f>D7*G7</f>
        <v>0.20966666666666647</v>
      </c>
      <c r="J7" s="3">
        <f>D7*H7</f>
        <v>-0.4193333333333332</v>
      </c>
    </row>
    <row r="8" spans="2:10" ht="12.75">
      <c r="B8" t="s">
        <v>13</v>
      </c>
      <c r="C8">
        <v>28.318</v>
      </c>
      <c r="D8">
        <f>C7-C8</f>
        <v>0.18299999999999983</v>
      </c>
      <c r="E8">
        <v>0.05</v>
      </c>
      <c r="F8">
        <v>1.55</v>
      </c>
      <c r="G8" s="2">
        <f>(1.55-1)/1.55</f>
        <v>0.3548387096774194</v>
      </c>
      <c r="H8">
        <v>0</v>
      </c>
      <c r="I8" s="3">
        <f>D8*G8</f>
        <v>0.06493548387096769</v>
      </c>
      <c r="J8" s="3">
        <f>D8*H8</f>
        <v>0</v>
      </c>
    </row>
    <row r="9" spans="2:10" ht="12.75">
      <c r="B9" t="s">
        <v>16</v>
      </c>
      <c r="C9">
        <v>22.072</v>
      </c>
      <c r="D9">
        <f>C8-C9</f>
        <v>6.246000000000002</v>
      </c>
      <c r="E9" t="s">
        <v>17</v>
      </c>
      <c r="F9">
        <v>10</v>
      </c>
      <c r="I9" s="3"/>
      <c r="J9" s="3"/>
    </row>
    <row r="10" spans="2:10" ht="12.75">
      <c r="B10" t="s">
        <v>18</v>
      </c>
      <c r="C10">
        <v>21</v>
      </c>
      <c r="D10">
        <f>C9-C10</f>
        <v>1.0719999999999992</v>
      </c>
      <c r="E10">
        <v>0.1</v>
      </c>
      <c r="F10">
        <v>1.55</v>
      </c>
      <c r="G10" s="2">
        <f>(1.55-0.8)/1.55</f>
        <v>0.48387096774193544</v>
      </c>
      <c r="H10">
        <v>0</v>
      </c>
      <c r="I10" s="3">
        <f>D10*G10</f>
        <v>0.5187096774193544</v>
      </c>
      <c r="J10" s="3">
        <f>D10*H10</f>
        <v>0</v>
      </c>
    </row>
    <row r="11" spans="2:10" ht="12.75">
      <c r="B11" t="s">
        <v>19</v>
      </c>
      <c r="C11">
        <v>20.937</v>
      </c>
      <c r="D11">
        <f>C10-C11</f>
        <v>0.06299999999999883</v>
      </c>
      <c r="E11">
        <v>0.3</v>
      </c>
      <c r="F11">
        <v>200</v>
      </c>
      <c r="G11" s="2">
        <v>0.2</v>
      </c>
      <c r="H11" s="2">
        <v>0.2</v>
      </c>
      <c r="I11" s="3">
        <f>D11*G11</f>
        <v>0.012599999999999768</v>
      </c>
      <c r="J11" s="3">
        <f>-D11*H11</f>
        <v>-0.012599999999999768</v>
      </c>
    </row>
    <row r="12" spans="2:10" ht="12.75">
      <c r="B12" t="s">
        <v>20</v>
      </c>
      <c r="C12">
        <v>20.25</v>
      </c>
      <c r="D12">
        <f>C11-C12</f>
        <v>0.6870000000000012</v>
      </c>
      <c r="E12" t="s">
        <v>17</v>
      </c>
      <c r="G12" s="2">
        <v>0.3</v>
      </c>
      <c r="H12" s="2">
        <v>0.3</v>
      </c>
      <c r="I12" s="3">
        <f>D12*G12</f>
        <v>0.20610000000000034</v>
      </c>
      <c r="J12" s="3">
        <f>-D12*H12</f>
        <v>-0.20610000000000034</v>
      </c>
    </row>
    <row r="13" spans="2:10" ht="12.75">
      <c r="B13" t="s">
        <v>20</v>
      </c>
      <c r="C13">
        <v>20.945</v>
      </c>
      <c r="D13">
        <f>C13-C12</f>
        <v>0.6950000000000003</v>
      </c>
      <c r="E13" t="s">
        <v>17</v>
      </c>
      <c r="G13" s="2">
        <v>0.3</v>
      </c>
      <c r="H13" s="2">
        <v>0.3</v>
      </c>
      <c r="I13" s="3">
        <f>D13*G13</f>
        <v>0.20850000000000007</v>
      </c>
      <c r="J13" s="3">
        <f aca="true" t="shared" si="0" ref="J13:J18">-D13*H13</f>
        <v>-0.20850000000000007</v>
      </c>
    </row>
    <row r="14" spans="2:10" ht="12.75">
      <c r="B14" t="s">
        <v>19</v>
      </c>
      <c r="C14">
        <v>20.99</v>
      </c>
      <c r="D14">
        <f>C14-C13</f>
        <v>0.04499999999999815</v>
      </c>
      <c r="E14">
        <v>0.3</v>
      </c>
      <c r="F14">
        <v>200</v>
      </c>
      <c r="G14" s="2">
        <v>0.2</v>
      </c>
      <c r="H14" s="2">
        <v>0.2</v>
      </c>
      <c r="I14" s="3">
        <f>D14*G14</f>
        <v>0.008999999999999632</v>
      </c>
      <c r="J14" s="3">
        <f t="shared" si="0"/>
        <v>-0.008999999999999632</v>
      </c>
    </row>
    <row r="15" spans="2:10" ht="12.75">
      <c r="B15" t="s">
        <v>18</v>
      </c>
      <c r="C15">
        <v>22.111</v>
      </c>
      <c r="D15">
        <f>C15-C14</f>
        <v>1.1210000000000022</v>
      </c>
      <c r="E15">
        <v>0.1</v>
      </c>
      <c r="F15">
        <v>1.55</v>
      </c>
      <c r="G15" s="2">
        <f>(1.55-0.8)/1.55</f>
        <v>0.48387096774193544</v>
      </c>
      <c r="H15">
        <v>0</v>
      </c>
      <c r="I15" s="3">
        <f>D15*G15</f>
        <v>0.5424193548387107</v>
      </c>
      <c r="J15" s="3">
        <f t="shared" si="0"/>
        <v>0</v>
      </c>
    </row>
    <row r="16" spans="2:10" ht="12.75">
      <c r="B16" t="s">
        <v>16</v>
      </c>
      <c r="C16">
        <v>28.304</v>
      </c>
      <c r="D16">
        <f>C16-C15</f>
        <v>6.192999999999998</v>
      </c>
      <c r="E16" t="s">
        <v>17</v>
      </c>
      <c r="F16">
        <v>10</v>
      </c>
      <c r="I16" s="3"/>
      <c r="J16" s="3">
        <f t="shared" si="0"/>
        <v>0</v>
      </c>
    </row>
    <row r="17" spans="2:10" ht="12.75">
      <c r="B17" t="s">
        <v>21</v>
      </c>
      <c r="C17">
        <v>28.487</v>
      </c>
      <c r="D17">
        <f>C17-C16</f>
        <v>0.18299999999999983</v>
      </c>
      <c r="E17">
        <v>0.05</v>
      </c>
      <c r="F17">
        <v>1.55</v>
      </c>
      <c r="G17" s="2">
        <f>(1.55-1)/1.55</f>
        <v>0.3548387096774194</v>
      </c>
      <c r="H17">
        <v>0</v>
      </c>
      <c r="I17" s="3">
        <f>D17*G17</f>
        <v>0.06493548387096769</v>
      </c>
      <c r="J17" s="3">
        <f t="shared" si="0"/>
        <v>0</v>
      </c>
    </row>
    <row r="18" spans="2:10" ht="12.75">
      <c r="B18" t="s">
        <v>22</v>
      </c>
      <c r="C18">
        <v>30.008</v>
      </c>
      <c r="D18">
        <f>C18-C17</f>
        <v>1.5210000000000008</v>
      </c>
      <c r="E18">
        <v>0.32</v>
      </c>
      <c r="F18">
        <v>1</v>
      </c>
      <c r="G18" s="2">
        <v>0.2</v>
      </c>
      <c r="H18" s="2">
        <v>0.2</v>
      </c>
      <c r="I18" s="3">
        <f>D18*G18</f>
        <v>0.3042000000000002</v>
      </c>
      <c r="J18" s="3">
        <f t="shared" si="0"/>
        <v>-0.3042000000000002</v>
      </c>
    </row>
    <row r="19" spans="2:10" ht="12.75">
      <c r="B19" t="s">
        <v>11</v>
      </c>
      <c r="C19">
        <v>31.085</v>
      </c>
      <c r="D19">
        <f>C19-C18</f>
        <v>1.0770000000000017</v>
      </c>
      <c r="E19">
        <v>0.1</v>
      </c>
      <c r="F19">
        <v>0.6</v>
      </c>
      <c r="G19" s="2">
        <f>(0.6-0.5)/0.6</f>
        <v>0.16666666666666663</v>
      </c>
      <c r="H19" s="2">
        <f>-(0.8-0.6)/0.8</f>
        <v>-0.25000000000000006</v>
      </c>
      <c r="I19" s="3">
        <f>D19*G19</f>
        <v>0.17950000000000024</v>
      </c>
      <c r="J19" s="3">
        <f>D19*H19</f>
        <v>-0.2692500000000005</v>
      </c>
    </row>
    <row r="20" spans="2:10" ht="12.75">
      <c r="B20" t="s">
        <v>10</v>
      </c>
      <c r="C20">
        <v>31.133</v>
      </c>
      <c r="D20">
        <v>0.048</v>
      </c>
      <c r="E20">
        <v>0.28</v>
      </c>
      <c r="F20">
        <v>148</v>
      </c>
      <c r="G20" s="2">
        <v>0.3</v>
      </c>
      <c r="H20" s="2">
        <v>0.3</v>
      </c>
      <c r="I20" s="3">
        <f>D20*G20</f>
        <v>0.0144</v>
      </c>
      <c r="J20" s="3">
        <f>-D20*H20</f>
        <v>-0.0144</v>
      </c>
    </row>
    <row r="21" spans="1:10" ht="12.75">
      <c r="A21" t="s">
        <v>23</v>
      </c>
      <c r="C21">
        <f>C20+D20</f>
        <v>31.180999999999997</v>
      </c>
      <c r="D21" s="5">
        <f>C21-C12</f>
        <v>10.930999999999997</v>
      </c>
      <c r="I21" s="3">
        <f>SUM(I13:I20)</f>
        <v>1.3229548387096786</v>
      </c>
      <c r="J21" s="3">
        <f>SUM(J13:J20)</f>
        <v>-0.8053500000000002</v>
      </c>
    </row>
    <row r="22" spans="4:11" ht="12.75">
      <c r="D22" s="5"/>
      <c r="I22">
        <v>1.5</v>
      </c>
      <c r="J22">
        <v>-2</v>
      </c>
      <c r="K22" t="s">
        <v>9</v>
      </c>
    </row>
    <row r="23" spans="1:10" ht="12.75">
      <c r="A23" t="s">
        <v>24</v>
      </c>
      <c r="I23" s="3">
        <f>I21+I22</f>
        <v>2.822954838709679</v>
      </c>
      <c r="J23" s="3">
        <f>J21+J22</f>
        <v>-2.8053500000000002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  <row r="33" ht="12.75">
      <c r="A33" t="s">
        <v>34</v>
      </c>
    </row>
    <row r="34" ht="12.75">
      <c r="A34" t="s">
        <v>35</v>
      </c>
    </row>
    <row r="35" ht="12.75">
      <c r="A35" t="s">
        <v>36</v>
      </c>
    </row>
  </sheetData>
  <printOptions gridLines="1"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2008-01-14T20:07:54Z</cp:lastPrinted>
  <dcterms:created xsi:type="dcterms:W3CDTF">2008-01-14T18:37:22Z</dcterms:created>
  <dcterms:modified xsi:type="dcterms:W3CDTF">2008-01-14T21:10:32Z</dcterms:modified>
  <cp:category/>
  <cp:version/>
  <cp:contentType/>
  <cp:contentStatus/>
</cp:coreProperties>
</file>